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93" activeTab="0"/>
  </bookViews>
  <sheets>
    <sheet name="24.08.2016" sheetId="1" r:id="rId1"/>
    <sheet name="х" sheetId="2" r:id="rId2"/>
  </sheets>
  <definedNames>
    <definedName name="_xlnm.Print_Area" localSheetId="1">'х'!$A:$H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E61" authorId="0">
      <text>
        <r>
          <rPr>
            <sz val="10"/>
            <rFont val="Tahoma"/>
            <family val="2"/>
          </rPr>
          <t>78 519 715.82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62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78 519 715.82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<sst xmlns="http://schemas.openxmlformats.org/spreadsheetml/2006/main" count="338" uniqueCount="121">
  <si>
    <t>Согласовано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</si>
  <si>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</si>
  <si>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</si>
  <si>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</si>
  <si>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</si>
  <si>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</si>
  <si>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</si>
  <si>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</si>
  <si>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</si>
  <si>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</si>
  <si>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учреждения (подразделения)</t>
  </si>
  <si>
    <t>по ОКПО</t>
  </si>
  <si>
    <t>Государственное бюджетное общеобразовательное учреждение гимназия № 526 Московского района Санкт-Петербурга</t>
  </si>
  <si>
    <t>ИНН / КПП</t>
  </si>
  <si>
    <t>7810151836/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</si>
  <si>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</si>
  <si>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</si>
  <si>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</si>
  <si>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Московского района Санкт-Петерубрга</t>
  </si>
  <si>
    <t>Адрес фактического местонахождения государственного бюджетного учреждения (подразделения)</t>
  </si>
  <si>
    <t>196066, Санкт-Петербург, ул.Алтайская, дом 15</t>
  </si>
  <si>
    <t xml:space="preserve">1.  Сведения о деятельности государственного учреждения </t>
  </si>
  <si>
    <t>1.1. Цели деятельности государственного учреждения (подразделения):</t>
  </si>
  <si>
    <t xml:space="preserve">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образования, а также дополнительного образования в Образовательном учреждении;
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Образовательном учреждении.
</t>
  </si>
  <si>
    <t>1.2. Виды деятельности государственного  учреждения (подразделения):</t>
  </si>
  <si>
    <t xml:space="preserve">реализация основных общеобразовательных программ начального общего образования в классе или в классах компенсирующего обучения общеобразовательного учреждения, образовательного учреждения для детей дошкольного и младшего школьного возраста, кадетской школы, вечернего (сменного) общеобразовательного учреждения; реализация общеобразовательных программ основного общего образования, обеспечивающие дополнительную (углубленную) подготовку обучающихся по предметам гуманитарного профиля в классе гимназии;
реализация основных общеобразовательных программ основного общего образования в классе или в классах компенсирующего обучения основной общеобразовательной школы ,средней общеобразовательной школы , кадетской школы, вечернего(сменного) общеобразовательного учреждения;
реализация общеобразовательных программ среднего (полного) общего образования, обеспечивающие дополнительную (углубленную) подготовку обучающихся по предметам гуманитарного профиля в классе гимназии;
пребывание учащихся в группе продленного дня в общеобразовательном учреждении, общеобразовательном учреждении для детей дошкольного и младшего школьного возраста, кадетской школе, общеобразовательной школе-интернате, кадетской школе – интернате;
иные виды деятельности в рамках государственного задания Администрации района.
</t>
  </si>
  <si>
    <t>1.3. Перечень услуг (работ), осуществляемых на платной основе:</t>
  </si>
  <si>
    <t xml:space="preserve">Образовательные услуги: 
образовательные услуги за пределами государственного задания;
обучение по дополнительным образовательным программам;
преподавание специальных курсов и циклов дисциплин; 
изучение учебных дисциплин сверх часов и сверх учебных программ, предусмотренных учебным планом;
репетиторство с обучающимися  других образовательных учреждений;
индивидуальные и групповые занятия с психологом, логопедом, дефектологом за пределами государственного задания.
</t>
  </si>
  <si>
    <t xml:space="preserve">Развивающие услуги:
ведение кружков, секций; создание студий, групп, клубов; 
интеллектуальные, творческие, спортивные услуги;
создание групп по адаптации 
</t>
  </si>
  <si>
    <t xml:space="preserve">Оздоровительные услуги:
оздоровительные процедуры (при условии лицензии на медицинскую деятельность);
организация секций и групп по укреплению здоровья
</t>
  </si>
  <si>
    <t xml:space="preserve">Организационные услуги:
организация досуга обучающихся: 
улучшение условий пребывания в Образовательном учреждении и питания;
услуги по организации культурно-развлекательных и культурно-просветительских мероприятий;
организация и проведение научно-практических семинаров и конференций по актуальным проблемам в области организации образования и воспитания детей;
услуги по уходу и присмотру за детьми в летний период, организация летнего оздоровительного отдыха детей за пределами государственного задания;
консультационно – методические услуги физическим и юридическим лицам по вопросам обучения, воспитания, коррекции и развития детей;
услуги по организации кратковременного пребывания, адаптации, воскресной группы;
организация и проведение научно-практических семинаров и конференций по актуальным проблемам в области образования и воспитания ребенка;
иные услуги, предусмотренные действующим законодательством.
</t>
  </si>
  <si>
    <t xml:space="preserve"> Показатели финансового состояния учреждения</t>
  </si>
  <si>
    <t>Наименование показателя</t>
  </si>
  <si>
    <t>Сумма</t>
  </si>
  <si>
    <t>Нефинансовые активы, всего:</t>
  </si>
  <si>
    <t xml:space="preserve">из них:                                                                                                                     недвижимое имущество,всего:                                                                                                                        </t>
  </si>
  <si>
    <t>в том числе:                                                                                                         остаточная стоимость</t>
  </si>
  <si>
    <t>особо ценное движимое имущество,                                                                                      всего</t>
  </si>
  <si>
    <t>в том числе:                                                                                                                    остаточная стоимость</t>
  </si>
  <si>
    <t>Финансовые активы, всего</t>
  </si>
  <si>
    <t>из них:</t>
  </si>
  <si>
    <t>дебиторская  задолженность по доходам</t>
  </si>
  <si>
    <t>дебиторская задолженность по расходам</t>
  </si>
  <si>
    <t>Обязательства, всего:</t>
  </si>
  <si>
    <t>просроченная кредиторская задолженность</t>
  </si>
  <si>
    <t>2. Показатели по поступлениям и выплатам учреждения</t>
  </si>
  <si>
    <t>.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</si>
  <si>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</si>
  <si>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</si>
  <si>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</si>
  <si>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 xml:space="preserve"> по лицевым счетам, открытым в органах осуществляющих ведение лицевых счетов учреждений</t>
  </si>
  <si>
    <t xml:space="preserve"> по лицевым счетам, открытым в кредитных организациях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</si>
  <si>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</si>
  <si>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</si>
  <si>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</si>
  <si>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</si>
  <si>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выполнение государственного задания</t>
  </si>
  <si>
    <t xml:space="preserve">Целевые субсидии </t>
  </si>
  <si>
    <t>Бюджетные инвестиции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</si>
  <si>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</si>
  <si>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Платные дополнительные образовательные услуги</t>
  </si>
  <si>
    <t>Услуги по повышению материально-технической базы от сдачи в аренду недвижимого имущества</t>
  </si>
  <si>
    <t>Услуги по оплате льготного питания школьников родителями учащихся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</si>
  <si>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</si>
  <si>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</si>
  <si>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</si>
  <si>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</si>
  <si>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фонд 00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</si>
  <si>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</si>
  <si>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</si>
  <si>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</si>
  <si>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</si>
  <si>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</si>
  <si>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</si>
  <si>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</si>
  <si>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</si>
  <si>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</si>
  <si>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</si>
  <si>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</si>
  <si>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</si>
  <si>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</si>
  <si>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</si>
  <si>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</si>
  <si>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</si>
  <si>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</si>
  <si>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</si>
  <si>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</si>
  <si>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</si>
  <si>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</si>
  <si>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</si>
  <si>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фонд 90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</si>
  <si>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</si>
  <si>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</si>
  <si>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</si>
  <si>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</si>
  <si>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</si>
  <si>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питание+соц.выплаты </t>
  </si>
  <si>
    <t>Исполнитель</t>
  </si>
  <si>
    <r>
      <t xml:space="preserve">тел  </t>
    </r>
    <r>
      <rPr>
        <u val="single"/>
        <sz val="11"/>
        <rFont val="Times New Roman"/>
        <family val="1"/>
      </rPr>
      <t>371-47-10</t>
    </r>
  </si>
  <si>
    <t>"_____"________________ 20____ г.</t>
  </si>
  <si>
    <t>баланс 10гр</t>
  </si>
  <si>
    <t>строки</t>
  </si>
  <si>
    <t>Директор</t>
  </si>
  <si>
    <t>Бухгалтер государственного бюджетного учреждения (подразделения)</t>
  </si>
  <si>
    <t>В. Н. Федорова</t>
  </si>
  <si>
    <t>Н. А. Белаш</t>
  </si>
  <si>
    <t>Н. В. Александров</t>
  </si>
  <si>
    <t xml:space="preserve">на 2016  год </t>
  </si>
  <si>
    <t>Заместитель Главы администрации Московского района Санкт-Петербурга</t>
  </si>
  <si>
    <r>
      <t>"_</t>
    </r>
    <r>
      <rPr>
        <b/>
        <u val="single"/>
        <sz val="11"/>
        <rFont val="Times New Roman"/>
        <family val="1"/>
      </rPr>
      <t>28</t>
    </r>
    <r>
      <rPr>
        <b/>
        <sz val="11"/>
        <rFont val="Times New Roman"/>
        <family val="1"/>
      </rPr>
      <t>__ "  __</t>
    </r>
    <r>
      <rPr>
        <b/>
        <u val="single"/>
        <sz val="11"/>
        <rFont val="Times New Roman"/>
        <family val="1"/>
      </rPr>
      <t>января</t>
    </r>
    <r>
      <rPr>
        <b/>
        <sz val="11"/>
        <rFont val="Times New Roman"/>
        <family val="1"/>
      </rPr>
      <t xml:space="preserve">__      </t>
    </r>
    <r>
      <rPr>
        <b/>
        <u val="single"/>
        <sz val="11"/>
        <rFont val="Times New Roman"/>
        <family val="1"/>
      </rPr>
      <t>2016г.</t>
    </r>
  </si>
  <si>
    <t>52157426</t>
  </si>
  <si>
    <t>Государственное бюджетное общеобразовательное учреждение гимназия № 524 Московского района Санкт-Петербурга</t>
  </si>
  <si>
    <t>Н. М. Лучкова</t>
  </si>
  <si>
    <t>7810129936/</t>
  </si>
  <si>
    <t>196211, Санкт-Петербург, пр. Юрия Гагарина, д.22, корпус 3</t>
  </si>
  <si>
    <t>Руководитель государственного бюджетного учреждения (подразделения)</t>
  </si>
  <si>
    <t>Н.И. Лучкова</t>
  </si>
  <si>
    <t>Главный бухгалтер государственного бюджетного учреждения (подразделения)</t>
  </si>
  <si>
    <t>Ю.С. Галас</t>
  </si>
  <si>
    <r>
      <t xml:space="preserve">тел  </t>
    </r>
    <r>
      <rPr>
        <u val="single"/>
        <sz val="11"/>
        <rFont val="Times New Roman"/>
        <family val="1"/>
      </rPr>
      <t>379-38-00</t>
    </r>
  </si>
  <si>
    <t>"22" сентября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</si>
</sst>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4" fontId="2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4" fontId="4" fillId="0" borderId="0" xfId="0" applyNumberFormat="1" applyFont="1" applyAlignment="1">
      <alignment horizontal="center" vertical="top" wrapText="1"/>
    </xf>
    <xf numFmtId="4" fontId="4" fillId="0" borderId="12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6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6" fillId="33" borderId="0" xfId="0" applyFont="1" applyFill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 shrinkToFit="1"/>
    </xf>
    <xf numFmtId="0" fontId="2" fillId="0" borderId="12" xfId="0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4" fontId="2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 inden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SheetLayoutView="100" workbookViewId="0" topLeftCell="A76">
      <selection activeCell="E83" sqref="E83"/>
    </sheetView>
  </sheetViews>
  <sheetFormatPr defaultColWidth="9.140625" defaultRowHeight="15"/>
  <cols>
    <col min="1" max="1" width="10.7109375" style="1" customWidth="1"/>
    <col min="2" max="2" width="13.140625" style="1" customWidth="1"/>
    <col min="3" max="3" width="11.57421875" style="1" customWidth="1"/>
    <col min="4" max="4" width="13.140625" style="2" customWidth="1"/>
    <col min="5" max="5" width="16.00390625" style="1" customWidth="1"/>
    <col min="6" max="6" width="15.28125" style="1" customWidth="1"/>
    <col min="7" max="7" width="11.8515625" style="45" customWidth="1"/>
    <col min="8" max="8" width="9.140625" style="1" customWidth="1"/>
    <col min="9" max="9" width="14.28125" style="54" bestFit="1" customWidth="1"/>
    <col min="10" max="16384" width="9.140625" style="1" customWidth="1"/>
  </cols>
  <sheetData>
    <row r="1" spans="1:7" ht="43.5" customHeight="1">
      <c r="A1" s="65" t="s">
        <v>0</v>
      </c>
      <c r="B1" s="65"/>
      <c r="C1" s="65"/>
      <c r="E1" s="65" t="s">
        <v>1</v>
      </c>
      <c r="F1" s="65"/>
      <c r="G1" s="65"/>
    </row>
    <row r="2" spans="1:9" ht="26.25" customHeight="1">
      <c r="A2" s="116" t="s">
        <v>108</v>
      </c>
      <c r="B2" s="116"/>
      <c r="C2" s="116"/>
      <c r="E2" s="117" t="s">
        <v>102</v>
      </c>
      <c r="F2" s="117"/>
      <c r="G2" s="117"/>
      <c r="I2" s="55"/>
    </row>
    <row r="3" spans="1:7" ht="15" customHeight="1">
      <c r="A3" s="64" t="s">
        <v>2</v>
      </c>
      <c r="B3" s="64"/>
      <c r="C3" s="64"/>
      <c r="E3" s="64" t="s">
        <v>2</v>
      </c>
      <c r="F3" s="64"/>
      <c r="G3" s="64"/>
    </row>
    <row r="4" spans="1:7" ht="27" customHeight="1">
      <c r="A4" s="3"/>
      <c r="B4" s="114" t="s">
        <v>106</v>
      </c>
      <c r="C4" s="114"/>
      <c r="E4" s="3"/>
      <c r="F4" s="114" t="s">
        <v>112</v>
      </c>
      <c r="G4" s="114"/>
    </row>
    <row r="5" spans="1:7" ht="15" customHeight="1">
      <c r="A5" s="4" t="s">
        <v>3</v>
      </c>
      <c r="B5" s="64" t="s">
        <v>4</v>
      </c>
      <c r="C5" s="64"/>
      <c r="E5" s="4" t="s">
        <v>3</v>
      </c>
      <c r="F5" s="64" t="s">
        <v>4</v>
      </c>
      <c r="G5" s="64"/>
    </row>
    <row r="6" spans="1:7" ht="36" customHeight="1">
      <c r="A6" s="115"/>
      <c r="B6" s="115"/>
      <c r="C6" s="115"/>
      <c r="E6" s="64" t="s">
        <v>5</v>
      </c>
      <c r="F6" s="64"/>
      <c r="G6" s="64"/>
    </row>
    <row r="7" ht="15"/>
    <row r="8" spans="1:7" ht="18.75">
      <c r="A8" s="111" t="s">
        <v>6</v>
      </c>
      <c r="B8" s="111"/>
      <c r="C8" s="111"/>
      <c r="D8" s="111"/>
      <c r="E8" s="111"/>
      <c r="F8" s="111"/>
      <c r="G8" s="111"/>
    </row>
    <row r="9" spans="1:7" ht="18.75">
      <c r="A9" s="111" t="s">
        <v>107</v>
      </c>
      <c r="B9" s="111"/>
      <c r="C9" s="111"/>
      <c r="D9" s="111"/>
      <c r="E9" s="111"/>
      <c r="F9" s="111"/>
      <c r="G9" s="111"/>
    </row>
    <row r="10" spans="1:7" ht="18.75">
      <c r="A10" s="5"/>
      <c r="B10" s="5"/>
      <c r="C10" s="5"/>
      <c r="D10" s="5"/>
      <c r="E10" s="5"/>
      <c r="F10" s="6"/>
      <c r="G10" s="34" t="s">
        <v>7</v>
      </c>
    </row>
    <row r="11" spans="1:7" ht="18" customHeight="1">
      <c r="A11" s="5"/>
      <c r="B11" s="5"/>
      <c r="C11" s="5"/>
      <c r="D11" s="5"/>
      <c r="E11" s="5"/>
      <c r="F11" s="7" t="s">
        <v>8</v>
      </c>
      <c r="G11" s="49"/>
    </row>
    <row r="12" spans="1:7" ht="18" customHeight="1">
      <c r="A12" s="112" t="s">
        <v>120</v>
      </c>
      <c r="B12" s="110"/>
      <c r="C12" s="110"/>
      <c r="D12" s="110"/>
      <c r="E12" s="110"/>
      <c r="F12" s="7" t="s">
        <v>9</v>
      </c>
      <c r="G12" s="49"/>
    </row>
    <row r="13" spans="1:7" ht="16.5" customHeight="1">
      <c r="A13" s="6"/>
      <c r="B13" s="6"/>
      <c r="C13" s="6"/>
      <c r="D13" s="6"/>
      <c r="E13" s="6"/>
      <c r="G13" s="49"/>
    </row>
    <row r="14" spans="6:7" ht="16.5" customHeight="1">
      <c r="F14" s="7"/>
      <c r="G14" s="49"/>
    </row>
    <row r="15" spans="1:7" ht="22.5" customHeight="1">
      <c r="A15" s="62" t="s">
        <v>10</v>
      </c>
      <c r="B15" s="62"/>
      <c r="C15" s="62"/>
      <c r="D15" s="8"/>
      <c r="E15" s="8"/>
      <c r="F15" s="7" t="s">
        <v>11</v>
      </c>
      <c r="G15" s="53" t="s">
        <v>110</v>
      </c>
    </row>
    <row r="16" spans="1:7" ht="29.25" customHeight="1">
      <c r="A16" s="62"/>
      <c r="B16" s="62"/>
      <c r="C16" s="62"/>
      <c r="D16" s="8"/>
      <c r="E16" s="8"/>
      <c r="G16" s="50"/>
    </row>
    <row r="17" spans="1:7" ht="30" customHeight="1">
      <c r="A17" s="113" t="s">
        <v>111</v>
      </c>
      <c r="B17" s="113"/>
      <c r="C17" s="113"/>
      <c r="D17" s="113"/>
      <c r="E17" s="113"/>
      <c r="G17" s="50"/>
    </row>
    <row r="18" spans="1:7" ht="24.75" customHeight="1">
      <c r="A18" s="113"/>
      <c r="B18" s="113"/>
      <c r="C18" s="113"/>
      <c r="D18" s="113"/>
      <c r="E18" s="113"/>
      <c r="F18" s="9"/>
      <c r="G18" s="51"/>
    </row>
    <row r="19" spans="1:7" ht="22.5" customHeight="1">
      <c r="A19" s="62" t="s">
        <v>13</v>
      </c>
      <c r="B19" s="62"/>
      <c r="C19" s="62"/>
      <c r="D19" s="10" t="s">
        <v>113</v>
      </c>
      <c r="E19" s="11">
        <v>781001001</v>
      </c>
      <c r="F19" s="12"/>
      <c r="G19" s="52"/>
    </row>
    <row r="20" spans="1:7" ht="33" customHeight="1">
      <c r="A20" s="62" t="s">
        <v>15</v>
      </c>
      <c r="B20" s="62"/>
      <c r="C20" s="62"/>
      <c r="D20" s="13"/>
      <c r="E20" s="13"/>
      <c r="F20" s="14" t="s">
        <v>16</v>
      </c>
      <c r="G20" s="53">
        <v>383</v>
      </c>
    </row>
    <row r="21" spans="1:7" ht="21" customHeight="1">
      <c r="A21" s="62" t="s">
        <v>17</v>
      </c>
      <c r="B21" s="62"/>
      <c r="C21" s="62"/>
      <c r="D21" s="8"/>
      <c r="E21" s="8"/>
      <c r="F21" s="7"/>
      <c r="G21" s="39"/>
    </row>
    <row r="22" spans="1:7" ht="18" customHeight="1">
      <c r="A22" s="62"/>
      <c r="B22" s="62"/>
      <c r="C22" s="62"/>
      <c r="D22" s="108" t="s">
        <v>18</v>
      </c>
      <c r="E22" s="108"/>
      <c r="F22" s="108"/>
      <c r="G22" s="108"/>
    </row>
    <row r="23" spans="1:7" ht="23.25" customHeight="1">
      <c r="A23" s="62"/>
      <c r="B23" s="62"/>
      <c r="C23" s="62"/>
      <c r="D23" s="8"/>
      <c r="E23" s="8"/>
      <c r="F23" s="7"/>
      <c r="G23" s="39"/>
    </row>
    <row r="24" spans="1:7" ht="17.25" customHeight="1">
      <c r="A24" s="62" t="s">
        <v>19</v>
      </c>
      <c r="B24" s="62"/>
      <c r="C24" s="62"/>
      <c r="D24" s="8"/>
      <c r="E24" s="8"/>
      <c r="F24" s="8"/>
      <c r="G24" s="40"/>
    </row>
    <row r="25" spans="1:7" ht="18.75" customHeight="1">
      <c r="A25" s="62"/>
      <c r="B25" s="62"/>
      <c r="C25" s="62"/>
      <c r="D25" s="8"/>
      <c r="E25" s="8"/>
      <c r="F25" s="8"/>
      <c r="G25" s="40"/>
    </row>
    <row r="26" spans="1:7" ht="15.75" customHeight="1">
      <c r="A26" s="62"/>
      <c r="B26" s="62"/>
      <c r="C26" s="62"/>
      <c r="D26" s="109" t="s">
        <v>114</v>
      </c>
      <c r="E26" s="109"/>
      <c r="F26" s="109"/>
      <c r="G26" s="109"/>
    </row>
    <row r="27" spans="1:7" ht="0.75" customHeight="1" hidden="1">
      <c r="A27" s="62"/>
      <c r="B27" s="62"/>
      <c r="C27" s="62"/>
      <c r="D27" s="8"/>
      <c r="E27" s="8"/>
      <c r="F27" s="8"/>
      <c r="G27" s="40"/>
    </row>
    <row r="28" spans="1:7" ht="20.25" customHeight="1">
      <c r="A28" s="15"/>
      <c r="B28" s="15"/>
      <c r="C28" s="13"/>
      <c r="D28" s="13"/>
      <c r="E28" s="13"/>
      <c r="F28" s="8"/>
      <c r="G28" s="40"/>
    </row>
    <row r="29" spans="1:7" ht="15" customHeight="1">
      <c r="A29" s="110" t="s">
        <v>21</v>
      </c>
      <c r="B29" s="110"/>
      <c r="C29" s="110"/>
      <c r="D29" s="110"/>
      <c r="E29" s="110"/>
      <c r="F29" s="110"/>
      <c r="G29" s="110"/>
    </row>
    <row r="30" spans="1:7" ht="24.75" customHeight="1">
      <c r="A30" s="16"/>
      <c r="B30" s="16"/>
      <c r="C30" s="16"/>
      <c r="D30" s="6"/>
      <c r="E30" s="16"/>
      <c r="F30" s="16"/>
      <c r="G30" s="41"/>
    </row>
    <row r="31" spans="1:7" ht="21.75" customHeight="1">
      <c r="A31" s="62" t="s">
        <v>22</v>
      </c>
      <c r="B31" s="62"/>
      <c r="C31" s="62"/>
      <c r="D31" s="62"/>
      <c r="E31" s="62"/>
      <c r="F31" s="62"/>
      <c r="G31" s="62"/>
    </row>
    <row r="32" spans="1:7" ht="95.25" customHeight="1">
      <c r="A32" s="62" t="s">
        <v>23</v>
      </c>
      <c r="B32" s="62"/>
      <c r="C32" s="62"/>
      <c r="D32" s="62"/>
      <c r="E32" s="62"/>
      <c r="F32" s="62"/>
      <c r="G32" s="62"/>
    </row>
    <row r="33" spans="1:7" ht="20.25" customHeight="1">
      <c r="A33" s="62" t="s">
        <v>24</v>
      </c>
      <c r="B33" s="62"/>
      <c r="C33" s="62"/>
      <c r="D33" s="62"/>
      <c r="E33" s="62"/>
      <c r="F33" s="62"/>
      <c r="G33" s="62"/>
    </row>
    <row r="34" spans="1:7" ht="213.75" customHeight="1">
      <c r="A34" s="62" t="s">
        <v>25</v>
      </c>
      <c r="B34" s="62"/>
      <c r="C34" s="62"/>
      <c r="D34" s="62"/>
      <c r="E34" s="62"/>
      <c r="F34" s="62"/>
      <c r="G34" s="62"/>
    </row>
    <row r="35" spans="1:7" ht="15">
      <c r="A35" s="62" t="s">
        <v>26</v>
      </c>
      <c r="B35" s="62"/>
      <c r="C35" s="62"/>
      <c r="D35" s="62"/>
      <c r="E35" s="62"/>
      <c r="F35" s="62"/>
      <c r="G35" s="62"/>
    </row>
    <row r="36" spans="1:7" ht="123.75" customHeight="1">
      <c r="A36" s="106" t="s">
        <v>27</v>
      </c>
      <c r="B36" s="106"/>
      <c r="C36" s="106"/>
      <c r="D36" s="106"/>
      <c r="E36" s="106"/>
      <c r="F36" s="106"/>
      <c r="G36" s="106"/>
    </row>
    <row r="37" spans="1:7" ht="74.25" customHeight="1">
      <c r="A37" s="106" t="s">
        <v>28</v>
      </c>
      <c r="B37" s="106"/>
      <c r="C37" s="106"/>
      <c r="D37" s="106"/>
      <c r="E37" s="106"/>
      <c r="F37" s="106"/>
      <c r="G37" s="106"/>
    </row>
    <row r="38" spans="1:7" ht="64.5" customHeight="1">
      <c r="A38" s="106" t="s">
        <v>29</v>
      </c>
      <c r="B38" s="106"/>
      <c r="C38" s="106"/>
      <c r="D38" s="106"/>
      <c r="E38" s="106"/>
      <c r="F38" s="106"/>
      <c r="G38" s="106"/>
    </row>
    <row r="39" spans="1:7" ht="223.5" customHeight="1">
      <c r="A39" s="106" t="s">
        <v>30</v>
      </c>
      <c r="B39" s="106"/>
      <c r="C39" s="106"/>
      <c r="D39" s="106"/>
      <c r="E39" s="106"/>
      <c r="F39" s="106"/>
      <c r="G39" s="106"/>
    </row>
    <row r="40" spans="1:7" ht="51.75" customHeight="1">
      <c r="A40" s="32"/>
      <c r="B40" s="32"/>
      <c r="C40" s="32"/>
      <c r="D40" s="32"/>
      <c r="E40" s="32"/>
      <c r="F40" s="32"/>
      <c r="G40" s="42"/>
    </row>
    <row r="41" spans="1:9" ht="21.75" customHeight="1">
      <c r="A41" s="91" t="s">
        <v>31</v>
      </c>
      <c r="B41" s="91"/>
      <c r="C41" s="91"/>
      <c r="D41" s="91"/>
      <c r="E41" s="91"/>
      <c r="F41" s="91"/>
      <c r="G41" s="91"/>
      <c r="I41" s="55"/>
    </row>
    <row r="42" spans="1:9" s="15" customFormat="1" ht="15" customHeight="1">
      <c r="A42" s="93" t="s">
        <v>32</v>
      </c>
      <c r="B42" s="93"/>
      <c r="C42" s="93"/>
      <c r="D42" s="93"/>
      <c r="E42" s="93"/>
      <c r="F42" s="107" t="s">
        <v>33</v>
      </c>
      <c r="G42" s="107"/>
      <c r="I42" s="56"/>
    </row>
    <row r="43" spans="1:9" s="16" customFormat="1" ht="17.25" customHeight="1">
      <c r="A43" s="95" t="s">
        <v>34</v>
      </c>
      <c r="B43" s="95"/>
      <c r="C43" s="95"/>
      <c r="D43" s="95"/>
      <c r="E43" s="95"/>
      <c r="F43" s="99">
        <v>138501171.49</v>
      </c>
      <c r="G43" s="99"/>
      <c r="I43" s="57"/>
    </row>
    <row r="44" spans="1:9" s="15" customFormat="1" ht="13.5" customHeight="1">
      <c r="A44" s="100" t="s">
        <v>35</v>
      </c>
      <c r="B44" s="101"/>
      <c r="C44" s="101"/>
      <c r="D44" s="101"/>
      <c r="E44" s="102"/>
      <c r="F44" s="86">
        <v>60181128.19</v>
      </c>
      <c r="G44" s="87"/>
      <c r="I44" s="56"/>
    </row>
    <row r="45" spans="1:9" s="15" customFormat="1" ht="20.25" customHeight="1">
      <c r="A45" s="103"/>
      <c r="B45" s="104"/>
      <c r="C45" s="104"/>
      <c r="D45" s="104"/>
      <c r="E45" s="105"/>
      <c r="F45" s="88"/>
      <c r="G45" s="89"/>
      <c r="I45" s="56"/>
    </row>
    <row r="46" spans="1:9" s="15" customFormat="1" ht="30" customHeight="1">
      <c r="A46" s="93" t="s">
        <v>36</v>
      </c>
      <c r="B46" s="93"/>
      <c r="C46" s="93"/>
      <c r="D46" s="93"/>
      <c r="E46" s="93"/>
      <c r="F46" s="94">
        <v>26065681.44</v>
      </c>
      <c r="G46" s="94"/>
      <c r="I46" s="56"/>
    </row>
    <row r="47" spans="1:9" s="15" customFormat="1" ht="32.25" customHeight="1">
      <c r="A47" s="93" t="s">
        <v>37</v>
      </c>
      <c r="B47" s="93"/>
      <c r="C47" s="93"/>
      <c r="D47" s="93"/>
      <c r="E47" s="93"/>
      <c r="F47" s="97">
        <v>7019184.42</v>
      </c>
      <c r="G47" s="98"/>
      <c r="I47" s="56"/>
    </row>
    <row r="48" spans="1:9" s="15" customFormat="1" ht="31.5" customHeight="1">
      <c r="A48" s="93" t="s">
        <v>38</v>
      </c>
      <c r="B48" s="93"/>
      <c r="C48" s="93"/>
      <c r="D48" s="93"/>
      <c r="E48" s="93"/>
      <c r="F48" s="97">
        <v>2205464.93</v>
      </c>
      <c r="G48" s="98"/>
      <c r="I48" s="56"/>
    </row>
    <row r="49" spans="1:9" s="16" customFormat="1" ht="16.5" customHeight="1">
      <c r="A49" s="95" t="s">
        <v>39</v>
      </c>
      <c r="B49" s="95"/>
      <c r="C49" s="95"/>
      <c r="D49" s="95"/>
      <c r="E49" s="95"/>
      <c r="F49" s="96">
        <v>117350026.09</v>
      </c>
      <c r="G49" s="96"/>
      <c r="I49" s="57"/>
    </row>
    <row r="50" spans="1:9" s="15" customFormat="1" ht="18" customHeight="1">
      <c r="A50" s="85" t="s">
        <v>40</v>
      </c>
      <c r="B50" s="85"/>
      <c r="C50" s="85"/>
      <c r="D50" s="85"/>
      <c r="E50" s="85"/>
      <c r="F50" s="86">
        <v>249348100</v>
      </c>
      <c r="G50" s="87"/>
      <c r="I50" s="56"/>
    </row>
    <row r="51" spans="1:9" s="15" customFormat="1" ht="15.75" customHeight="1">
      <c r="A51" s="90" t="s">
        <v>41</v>
      </c>
      <c r="B51" s="90"/>
      <c r="C51" s="90"/>
      <c r="D51" s="90"/>
      <c r="E51" s="90"/>
      <c r="F51" s="88"/>
      <c r="G51" s="89"/>
      <c r="I51" s="56"/>
    </row>
    <row r="52" spans="1:9" s="15" customFormat="1" ht="32.25" customHeight="1">
      <c r="A52" s="93" t="s">
        <v>42</v>
      </c>
      <c r="B52" s="93"/>
      <c r="C52" s="93"/>
      <c r="D52" s="93"/>
      <c r="E52" s="93"/>
      <c r="F52" s="94">
        <v>124374.81</v>
      </c>
      <c r="G52" s="94"/>
      <c r="I52" s="56"/>
    </row>
    <row r="53" spans="1:9" s="16" customFormat="1" ht="18.75" customHeight="1">
      <c r="A53" s="95" t="s">
        <v>43</v>
      </c>
      <c r="B53" s="95"/>
      <c r="C53" s="95"/>
      <c r="D53" s="95"/>
      <c r="E53" s="95"/>
      <c r="F53" s="96">
        <v>1670630</v>
      </c>
      <c r="G53" s="96"/>
      <c r="I53" s="57"/>
    </row>
    <row r="54" spans="1:9" s="15" customFormat="1" ht="15.75" customHeight="1">
      <c r="A54" s="85" t="s">
        <v>40</v>
      </c>
      <c r="B54" s="85"/>
      <c r="C54" s="85"/>
      <c r="D54" s="85"/>
      <c r="E54" s="85"/>
      <c r="F54" s="86">
        <v>0</v>
      </c>
      <c r="G54" s="87"/>
      <c r="I54" s="56"/>
    </row>
    <row r="55" spans="1:9" s="15" customFormat="1" ht="15.75" customHeight="1">
      <c r="A55" s="90" t="s">
        <v>44</v>
      </c>
      <c r="B55" s="90"/>
      <c r="C55" s="90"/>
      <c r="D55" s="90"/>
      <c r="E55" s="90"/>
      <c r="F55" s="88"/>
      <c r="G55" s="89"/>
      <c r="I55" s="56"/>
    </row>
    <row r="56" spans="1:9" s="8" customFormat="1" ht="29.25" customHeight="1">
      <c r="A56" s="17"/>
      <c r="B56" s="17"/>
      <c r="C56" s="17"/>
      <c r="D56" s="17"/>
      <c r="E56" s="17"/>
      <c r="G56" s="40"/>
      <c r="I56" s="58"/>
    </row>
    <row r="57" spans="1:7" ht="18" customHeight="1">
      <c r="A57" s="91" t="s">
        <v>45</v>
      </c>
      <c r="B57" s="91"/>
      <c r="C57" s="91"/>
      <c r="D57" s="91"/>
      <c r="E57" s="91"/>
      <c r="F57" s="91"/>
      <c r="G57" s="91"/>
    </row>
    <row r="58" spans="1:7" ht="15.75" customHeight="1">
      <c r="A58" s="92" t="s">
        <v>46</v>
      </c>
      <c r="B58" s="92"/>
      <c r="C58" s="92"/>
      <c r="D58" s="92" t="s">
        <v>47</v>
      </c>
      <c r="E58" s="92" t="s">
        <v>48</v>
      </c>
      <c r="F58" s="92" t="s">
        <v>49</v>
      </c>
      <c r="G58" s="92"/>
    </row>
    <row r="59" spans="1:7" ht="141.75" customHeight="1">
      <c r="A59" s="92"/>
      <c r="B59" s="92"/>
      <c r="C59" s="92"/>
      <c r="D59" s="92"/>
      <c r="E59" s="92"/>
      <c r="F59" s="18" t="s">
        <v>50</v>
      </c>
      <c r="G59" s="43" t="s">
        <v>51</v>
      </c>
    </row>
    <row r="60" spans="1:7" ht="30" customHeight="1">
      <c r="A60" s="66" t="s">
        <v>52</v>
      </c>
      <c r="B60" s="66"/>
      <c r="C60" s="66"/>
      <c r="D60" s="18" t="s">
        <v>53</v>
      </c>
      <c r="E60" s="19">
        <v>1090086.75</v>
      </c>
      <c r="F60" s="19">
        <f>E60</f>
        <v>1090086.75</v>
      </c>
      <c r="G60" s="19"/>
    </row>
    <row r="61" spans="1:7" ht="19.5" customHeight="1">
      <c r="A61" s="81" t="s">
        <v>54</v>
      </c>
      <c r="B61" s="81"/>
      <c r="C61" s="81"/>
      <c r="D61" s="18" t="s">
        <v>53</v>
      </c>
      <c r="E61" s="20">
        <f>E63+E64+E66</f>
        <v>133681337.63</v>
      </c>
      <c r="F61" s="20">
        <f aca="true" t="shared" si="0" ref="F61:F71">E61</f>
        <v>133681337.63</v>
      </c>
      <c r="G61" s="20"/>
    </row>
    <row r="62" spans="1:9" ht="15.75" customHeight="1">
      <c r="A62" s="66" t="s">
        <v>55</v>
      </c>
      <c r="B62" s="66"/>
      <c r="C62" s="66"/>
      <c r="D62" s="18" t="s">
        <v>53</v>
      </c>
      <c r="E62" s="19"/>
      <c r="F62" s="19"/>
      <c r="G62" s="19"/>
      <c r="I62" s="59"/>
    </row>
    <row r="63" spans="1:7" ht="31.5" customHeight="1">
      <c r="A63" s="66" t="s">
        <v>56</v>
      </c>
      <c r="B63" s="66"/>
      <c r="C63" s="66"/>
      <c r="D63" s="18" t="s">
        <v>53</v>
      </c>
      <c r="E63" s="19">
        <v>113389468.6</v>
      </c>
      <c r="F63" s="19">
        <f t="shared" si="0"/>
        <v>113389468.6</v>
      </c>
      <c r="G63" s="19"/>
    </row>
    <row r="64" spans="1:7" ht="16.5" customHeight="1">
      <c r="A64" s="66" t="s">
        <v>57</v>
      </c>
      <c r="B64" s="66"/>
      <c r="C64" s="66"/>
      <c r="D64" s="18" t="s">
        <v>53</v>
      </c>
      <c r="E64" s="19">
        <v>10756869.03</v>
      </c>
      <c r="F64" s="19">
        <f t="shared" si="0"/>
        <v>10756869.03</v>
      </c>
      <c r="G64" s="19"/>
    </row>
    <row r="65" spans="1:7" ht="15.75" customHeight="1">
      <c r="A65" s="66" t="s">
        <v>58</v>
      </c>
      <c r="B65" s="66"/>
      <c r="C65" s="66"/>
      <c r="D65" s="18"/>
      <c r="E65" s="19"/>
      <c r="F65" s="19"/>
      <c r="G65" s="19"/>
    </row>
    <row r="66" spans="1:7" ht="110.25" customHeight="1">
      <c r="A66" s="66" t="s">
        <v>59</v>
      </c>
      <c r="B66" s="66"/>
      <c r="C66" s="66"/>
      <c r="D66" s="18" t="s">
        <v>53</v>
      </c>
      <c r="E66" s="19">
        <v>9535000</v>
      </c>
      <c r="F66" s="19">
        <f t="shared" si="0"/>
        <v>9535000</v>
      </c>
      <c r="G66" s="19"/>
    </row>
    <row r="67" spans="1:7" ht="16.5" customHeight="1">
      <c r="A67" s="66" t="s">
        <v>55</v>
      </c>
      <c r="B67" s="66"/>
      <c r="C67" s="66"/>
      <c r="D67" s="18" t="s">
        <v>53</v>
      </c>
      <c r="E67" s="19"/>
      <c r="F67" s="19"/>
      <c r="G67" s="19"/>
    </row>
    <row r="68" spans="1:7" ht="30" customHeight="1">
      <c r="A68" s="78" t="s">
        <v>60</v>
      </c>
      <c r="B68" s="79"/>
      <c r="C68" s="80"/>
      <c r="D68" s="18" t="s">
        <v>53</v>
      </c>
      <c r="E68" s="19"/>
      <c r="F68" s="19"/>
      <c r="G68" s="19"/>
    </row>
    <row r="69" spans="1:7" ht="48" customHeight="1">
      <c r="A69" s="78" t="s">
        <v>61</v>
      </c>
      <c r="B69" s="79"/>
      <c r="C69" s="80"/>
      <c r="D69" s="18" t="s">
        <v>53</v>
      </c>
      <c r="E69" s="19">
        <v>970000</v>
      </c>
      <c r="F69" s="19">
        <f>E69</f>
        <v>970000</v>
      </c>
      <c r="G69" s="19"/>
    </row>
    <row r="70" spans="1:7" ht="33" customHeight="1">
      <c r="A70" s="82" t="s">
        <v>62</v>
      </c>
      <c r="B70" s="83"/>
      <c r="C70" s="84"/>
      <c r="D70" s="18" t="s">
        <v>53</v>
      </c>
      <c r="E70" s="19">
        <v>800000</v>
      </c>
      <c r="F70" s="19">
        <f t="shared" si="0"/>
        <v>800000</v>
      </c>
      <c r="G70" s="19"/>
    </row>
    <row r="71" spans="1:7" ht="33" customHeight="1">
      <c r="A71" s="66" t="s">
        <v>63</v>
      </c>
      <c r="B71" s="66"/>
      <c r="C71" s="66"/>
      <c r="D71" s="18" t="s">
        <v>53</v>
      </c>
      <c r="E71" s="19">
        <v>7765000</v>
      </c>
      <c r="F71" s="19">
        <f t="shared" si="0"/>
        <v>7765000</v>
      </c>
      <c r="G71" s="19"/>
    </row>
    <row r="72" spans="1:7" ht="15" customHeight="1">
      <c r="A72" s="75" t="s">
        <v>55</v>
      </c>
      <c r="B72" s="76"/>
      <c r="C72" s="77"/>
      <c r="D72" s="21" t="s">
        <v>53</v>
      </c>
      <c r="E72" s="22"/>
      <c r="F72" s="19"/>
      <c r="G72" s="22"/>
    </row>
    <row r="73" spans="1:7" ht="18" customHeight="1">
      <c r="A73" s="78"/>
      <c r="B73" s="79"/>
      <c r="C73" s="80"/>
      <c r="D73" s="18"/>
      <c r="E73" s="19"/>
      <c r="F73" s="19"/>
      <c r="G73" s="19"/>
    </row>
    <row r="74" spans="1:7" ht="32.25" customHeight="1">
      <c r="A74" s="66" t="s">
        <v>64</v>
      </c>
      <c r="B74" s="66"/>
      <c r="C74" s="66"/>
      <c r="D74" s="18" t="s">
        <v>53</v>
      </c>
      <c r="E74" s="19"/>
      <c r="F74" s="19"/>
      <c r="G74" s="19"/>
    </row>
    <row r="75" spans="1:7" ht="36" customHeight="1">
      <c r="A75" s="66" t="s">
        <v>65</v>
      </c>
      <c r="B75" s="66"/>
      <c r="C75" s="66"/>
      <c r="D75" s="18" t="s">
        <v>53</v>
      </c>
      <c r="E75" s="19"/>
      <c r="F75" s="19"/>
      <c r="G75" s="19"/>
    </row>
    <row r="76" spans="1:9" s="24" customFormat="1" ht="13.5" customHeight="1">
      <c r="A76" s="81" t="s">
        <v>66</v>
      </c>
      <c r="B76" s="81"/>
      <c r="C76" s="81"/>
      <c r="D76" s="23">
        <v>900</v>
      </c>
      <c r="E76" s="20">
        <f>E77+E106</f>
        <v>134771424.38</v>
      </c>
      <c r="F76" s="20">
        <f>F77+F106</f>
        <v>134771424.38</v>
      </c>
      <c r="G76" s="20"/>
      <c r="I76" s="60"/>
    </row>
    <row r="77" spans="1:9" s="24" customFormat="1" ht="13.5" customHeight="1">
      <c r="A77" s="72" t="s">
        <v>67</v>
      </c>
      <c r="B77" s="73"/>
      <c r="C77" s="74"/>
      <c r="D77" s="23"/>
      <c r="E77" s="20">
        <f>E79+E84+E95+E100+E99</f>
        <v>124146337.63</v>
      </c>
      <c r="F77" s="20">
        <f>F79+F84+F95+F100+F99</f>
        <v>124146337.63</v>
      </c>
      <c r="G77" s="20"/>
      <c r="I77" s="61"/>
    </row>
    <row r="78" spans="1:7" ht="14.25" customHeight="1">
      <c r="A78" s="66" t="s">
        <v>55</v>
      </c>
      <c r="B78" s="66"/>
      <c r="C78" s="66"/>
      <c r="D78" s="18"/>
      <c r="E78" s="19"/>
      <c r="F78" s="19"/>
      <c r="G78" s="19"/>
    </row>
    <row r="79" spans="1:7" ht="30" customHeight="1">
      <c r="A79" s="70" t="s">
        <v>68</v>
      </c>
      <c r="B79" s="70"/>
      <c r="C79" s="70"/>
      <c r="D79" s="25">
        <v>210</v>
      </c>
      <c r="E79" s="19">
        <f>SUM(E81:E83)</f>
        <v>99921098.64999999</v>
      </c>
      <c r="F79" s="19">
        <f>SUM(F81:F83)</f>
        <v>99921098.64999999</v>
      </c>
      <c r="G79" s="19"/>
    </row>
    <row r="80" spans="1:7" ht="16.5" customHeight="1">
      <c r="A80" s="68" t="s">
        <v>40</v>
      </c>
      <c r="B80" s="69"/>
      <c r="C80" s="69"/>
      <c r="D80" s="26"/>
      <c r="E80" s="27"/>
      <c r="F80" s="27"/>
      <c r="G80" s="19"/>
    </row>
    <row r="81" spans="1:7" ht="16.5" customHeight="1">
      <c r="A81" s="66" t="s">
        <v>69</v>
      </c>
      <c r="B81" s="66"/>
      <c r="C81" s="66"/>
      <c r="D81" s="25">
        <v>211</v>
      </c>
      <c r="E81" s="47">
        <f>75159800+389400-389400</f>
        <v>75159800</v>
      </c>
      <c r="F81" s="47">
        <f>E81</f>
        <v>75159800</v>
      </c>
      <c r="G81" s="19"/>
    </row>
    <row r="82" spans="1:7" ht="19.5" customHeight="1">
      <c r="A82" s="71" t="s">
        <v>70</v>
      </c>
      <c r="B82" s="71"/>
      <c r="C82" s="71"/>
      <c r="D82" s="25">
        <v>212</v>
      </c>
      <c r="E82" s="47">
        <v>1829768.6</v>
      </c>
      <c r="F82" s="47">
        <f>E82</f>
        <v>1829768.6</v>
      </c>
      <c r="G82" s="19"/>
    </row>
    <row r="83" spans="1:7" ht="32.25" customHeight="1">
      <c r="A83" s="66" t="s">
        <v>71</v>
      </c>
      <c r="B83" s="66"/>
      <c r="C83" s="66"/>
      <c r="D83" s="25">
        <v>213</v>
      </c>
      <c r="E83" s="47">
        <f>23049130.05-117600</f>
        <v>22931530.05</v>
      </c>
      <c r="F83" s="47">
        <f>E83</f>
        <v>22931530.05</v>
      </c>
      <c r="G83" s="19"/>
    </row>
    <row r="84" spans="1:7" ht="16.5" customHeight="1">
      <c r="A84" s="66" t="s">
        <v>72</v>
      </c>
      <c r="B84" s="66"/>
      <c r="C84" s="66"/>
      <c r="D84" s="25">
        <v>220</v>
      </c>
      <c r="E84" s="47">
        <f>E86+E88+E90+E91</f>
        <v>13584638.98</v>
      </c>
      <c r="F84" s="19">
        <f>F86+F88+F90+F91</f>
        <v>13584638.98</v>
      </c>
      <c r="G84" s="19"/>
    </row>
    <row r="85" spans="1:7" ht="16.5" customHeight="1">
      <c r="A85" s="66" t="s">
        <v>40</v>
      </c>
      <c r="B85" s="66"/>
      <c r="C85" s="66"/>
      <c r="D85" s="25"/>
      <c r="E85" s="19"/>
      <c r="F85" s="19"/>
      <c r="G85" s="19"/>
    </row>
    <row r="86" spans="1:7" ht="16.5" customHeight="1">
      <c r="A86" s="66" t="s">
        <v>73</v>
      </c>
      <c r="B86" s="66"/>
      <c r="C86" s="66"/>
      <c r="D86" s="25">
        <v>221</v>
      </c>
      <c r="E86" s="19">
        <f>192900-112800</f>
        <v>80100</v>
      </c>
      <c r="F86" s="19">
        <f>E86</f>
        <v>80100</v>
      </c>
      <c r="G86" s="19"/>
    </row>
    <row r="87" spans="1:7" ht="16.5" customHeight="1">
      <c r="A87" s="66" t="s">
        <v>74</v>
      </c>
      <c r="B87" s="66"/>
      <c r="C87" s="66"/>
      <c r="D87" s="25">
        <v>222</v>
      </c>
      <c r="E87" s="19"/>
      <c r="F87" s="19"/>
      <c r="G87" s="19"/>
    </row>
    <row r="88" spans="1:7" ht="16.5" customHeight="1">
      <c r="A88" s="66" t="s">
        <v>75</v>
      </c>
      <c r="B88" s="66"/>
      <c r="C88" s="66"/>
      <c r="D88" s="25">
        <v>223</v>
      </c>
      <c r="E88" s="19">
        <v>3884600</v>
      </c>
      <c r="F88" s="19">
        <f>E88</f>
        <v>3884600</v>
      </c>
      <c r="G88" s="19"/>
    </row>
    <row r="89" spans="1:9" ht="32.25" customHeight="1">
      <c r="A89" s="66" t="s">
        <v>76</v>
      </c>
      <c r="B89" s="66"/>
      <c r="C89" s="66"/>
      <c r="D89" s="25">
        <v>224</v>
      </c>
      <c r="E89" s="19"/>
      <c r="F89" s="19"/>
      <c r="G89" s="19"/>
      <c r="I89" s="59"/>
    </row>
    <row r="90" spans="1:7" ht="32.25" customHeight="1">
      <c r="A90" s="66" t="s">
        <v>77</v>
      </c>
      <c r="B90" s="66"/>
      <c r="C90" s="66"/>
      <c r="D90" s="25">
        <v>225</v>
      </c>
      <c r="E90" s="19">
        <f>5253000+287800</f>
        <v>5540800</v>
      </c>
      <c r="F90" s="19">
        <f>E90</f>
        <v>5540800</v>
      </c>
      <c r="G90" s="19"/>
    </row>
    <row r="91" spans="1:7" ht="16.5" customHeight="1">
      <c r="A91" s="66" t="s">
        <v>78</v>
      </c>
      <c r="B91" s="66"/>
      <c r="C91" s="66"/>
      <c r="D91" s="25">
        <v>226</v>
      </c>
      <c r="E91" s="19">
        <f>3971738.98-399600+507000</f>
        <v>4079138.98</v>
      </c>
      <c r="F91" s="19">
        <f>E91</f>
        <v>4079138.98</v>
      </c>
      <c r="G91" s="19"/>
    </row>
    <row r="92" spans="1:7" ht="32.25" customHeight="1">
      <c r="A92" s="66" t="s">
        <v>79</v>
      </c>
      <c r="B92" s="66"/>
      <c r="C92" s="66"/>
      <c r="D92" s="25">
        <v>240</v>
      </c>
      <c r="E92" s="19"/>
      <c r="F92" s="19"/>
      <c r="G92" s="19"/>
    </row>
    <row r="93" spans="1:7" ht="16.5" customHeight="1">
      <c r="A93" s="66" t="s">
        <v>40</v>
      </c>
      <c r="B93" s="66"/>
      <c r="C93" s="66"/>
      <c r="D93" s="25"/>
      <c r="E93" s="19"/>
      <c r="F93" s="19"/>
      <c r="G93" s="19"/>
    </row>
    <row r="94" spans="1:7" ht="45.75" customHeight="1">
      <c r="A94" s="66" t="s">
        <v>80</v>
      </c>
      <c r="B94" s="66"/>
      <c r="C94" s="66"/>
      <c r="D94" s="25">
        <v>241</v>
      </c>
      <c r="E94" s="19"/>
      <c r="F94" s="19"/>
      <c r="G94" s="19"/>
    </row>
    <row r="95" spans="1:7" ht="19.5" customHeight="1">
      <c r="A95" s="66" t="s">
        <v>81</v>
      </c>
      <c r="B95" s="66"/>
      <c r="C95" s="66"/>
      <c r="D95" s="25">
        <v>260</v>
      </c>
      <c r="E95" s="19">
        <f>SUM(E97:E98)</f>
        <v>57000</v>
      </c>
      <c r="F95" s="19">
        <f>SUM(F97:F98)</f>
        <v>57000</v>
      </c>
      <c r="G95" s="19"/>
    </row>
    <row r="96" spans="1:7" ht="19.5" customHeight="1">
      <c r="A96" s="66" t="s">
        <v>40</v>
      </c>
      <c r="B96" s="66"/>
      <c r="C96" s="66"/>
      <c r="D96" s="25"/>
      <c r="E96" s="19"/>
      <c r="F96" s="19"/>
      <c r="G96" s="19"/>
    </row>
    <row r="97" spans="1:7" ht="32.25" customHeight="1">
      <c r="A97" s="66" t="s">
        <v>82</v>
      </c>
      <c r="B97" s="66"/>
      <c r="C97" s="66"/>
      <c r="D97" s="25">
        <v>262</v>
      </c>
      <c r="E97" s="19">
        <v>57000</v>
      </c>
      <c r="F97" s="19">
        <f>E97</f>
        <v>57000</v>
      </c>
      <c r="G97" s="19"/>
    </row>
    <row r="98" spans="1:7" ht="45.75" customHeight="1">
      <c r="A98" s="66" t="s">
        <v>83</v>
      </c>
      <c r="B98" s="66"/>
      <c r="C98" s="66"/>
      <c r="D98" s="25">
        <v>263</v>
      </c>
      <c r="E98" s="19"/>
      <c r="F98" s="19"/>
      <c r="G98" s="19"/>
    </row>
    <row r="99" spans="1:7" ht="19.5" customHeight="1">
      <c r="A99" s="66" t="s">
        <v>84</v>
      </c>
      <c r="B99" s="66"/>
      <c r="C99" s="66"/>
      <c r="D99" s="25">
        <v>290</v>
      </c>
      <c r="E99" s="19">
        <v>50000</v>
      </c>
      <c r="F99" s="19">
        <v>50000</v>
      </c>
      <c r="G99" s="19"/>
    </row>
    <row r="100" spans="1:7" ht="30.75" customHeight="1">
      <c r="A100" s="66" t="s">
        <v>85</v>
      </c>
      <c r="B100" s="66"/>
      <c r="C100" s="66"/>
      <c r="D100" s="25">
        <v>300</v>
      </c>
      <c r="E100" s="19">
        <f>SUM(E102:E105)</f>
        <v>10533600</v>
      </c>
      <c r="F100" s="19">
        <f>SUM(F102:F105)</f>
        <v>10533600</v>
      </c>
      <c r="G100" s="19"/>
    </row>
    <row r="101" spans="1:7" ht="16.5" customHeight="1">
      <c r="A101" s="68" t="s">
        <v>40</v>
      </c>
      <c r="B101" s="69"/>
      <c r="C101" s="69"/>
      <c r="D101" s="25"/>
      <c r="E101" s="19"/>
      <c r="F101" s="19"/>
      <c r="G101" s="19"/>
    </row>
    <row r="102" spans="1:7" ht="32.25" customHeight="1">
      <c r="A102" s="66" t="s">
        <v>86</v>
      </c>
      <c r="B102" s="66"/>
      <c r="C102" s="66"/>
      <c r="D102" s="25">
        <v>310</v>
      </c>
      <c r="E102" s="19">
        <f>3816900+224600</f>
        <v>4041500</v>
      </c>
      <c r="F102" s="19">
        <f>E102</f>
        <v>4041500</v>
      </c>
      <c r="G102" s="19"/>
    </row>
    <row r="103" spans="1:7" ht="31.5" customHeight="1">
      <c r="A103" s="66" t="s">
        <v>87</v>
      </c>
      <c r="B103" s="66"/>
      <c r="C103" s="66"/>
      <c r="D103" s="25">
        <v>320</v>
      </c>
      <c r="E103" s="19"/>
      <c r="F103" s="19"/>
      <c r="G103" s="19"/>
    </row>
    <row r="104" spans="1:7" ht="32.25" customHeight="1">
      <c r="A104" s="66" t="s">
        <v>88</v>
      </c>
      <c r="B104" s="66"/>
      <c r="C104" s="66"/>
      <c r="D104" s="25">
        <v>330</v>
      </c>
      <c r="E104" s="19"/>
      <c r="F104" s="19"/>
      <c r="G104" s="19"/>
    </row>
    <row r="105" spans="1:7" ht="28.5" customHeight="1">
      <c r="A105" s="66" t="s">
        <v>89</v>
      </c>
      <c r="B105" s="66"/>
      <c r="C105" s="66"/>
      <c r="D105" s="25">
        <v>340</v>
      </c>
      <c r="E105" s="19">
        <f>6492100</f>
        <v>6492100</v>
      </c>
      <c r="F105" s="19">
        <f>E105</f>
        <v>6492100</v>
      </c>
      <c r="G105" s="19"/>
    </row>
    <row r="106" spans="1:9" s="24" customFormat="1" ht="13.5" customHeight="1">
      <c r="A106" s="72" t="s">
        <v>90</v>
      </c>
      <c r="B106" s="73"/>
      <c r="C106" s="74"/>
      <c r="D106" s="23"/>
      <c r="E106" s="20">
        <f>E108+E113+E124+E128+E129</f>
        <v>10625086.75</v>
      </c>
      <c r="F106" s="20">
        <f>F108+F113+F124+F129+F128</f>
        <v>10625086.75</v>
      </c>
      <c r="G106" s="20"/>
      <c r="I106" s="61"/>
    </row>
    <row r="107" spans="1:7" ht="14.25" customHeight="1">
      <c r="A107" s="66" t="s">
        <v>55</v>
      </c>
      <c r="B107" s="66"/>
      <c r="C107" s="66"/>
      <c r="D107" s="18"/>
      <c r="E107" s="19"/>
      <c r="F107" s="19"/>
      <c r="G107" s="19"/>
    </row>
    <row r="108" spans="1:7" ht="30" customHeight="1">
      <c r="A108" s="70" t="s">
        <v>68</v>
      </c>
      <c r="B108" s="70"/>
      <c r="C108" s="70"/>
      <c r="D108" s="25">
        <v>210</v>
      </c>
      <c r="E108" s="19">
        <f>E110+E111+E112</f>
        <v>4160000</v>
      </c>
      <c r="F108" s="19">
        <f>F110+F111+F112</f>
        <v>4160000</v>
      </c>
      <c r="G108" s="19"/>
    </row>
    <row r="109" spans="1:7" ht="16.5" customHeight="1">
      <c r="A109" s="68" t="s">
        <v>40</v>
      </c>
      <c r="B109" s="69"/>
      <c r="C109" s="69"/>
      <c r="D109" s="26"/>
      <c r="E109" s="27"/>
      <c r="F109" s="27"/>
      <c r="G109" s="19"/>
    </row>
    <row r="110" spans="1:7" ht="16.5" customHeight="1">
      <c r="A110" s="66" t="s">
        <v>69</v>
      </c>
      <c r="B110" s="66"/>
      <c r="C110" s="66"/>
      <c r="D110" s="25">
        <v>211</v>
      </c>
      <c r="E110" s="19">
        <v>3200000</v>
      </c>
      <c r="F110" s="19">
        <f>E110</f>
        <v>3200000</v>
      </c>
      <c r="G110" s="19"/>
    </row>
    <row r="111" spans="1:7" ht="19.5" customHeight="1">
      <c r="A111" s="71" t="s">
        <v>70</v>
      </c>
      <c r="B111" s="71"/>
      <c r="C111" s="71"/>
      <c r="D111" s="25">
        <v>212</v>
      </c>
      <c r="E111" s="19"/>
      <c r="F111" s="19"/>
      <c r="G111" s="19"/>
    </row>
    <row r="112" spans="1:7" ht="32.25" customHeight="1">
      <c r="A112" s="66" t="s">
        <v>71</v>
      </c>
      <c r="B112" s="66"/>
      <c r="C112" s="66"/>
      <c r="D112" s="25">
        <v>213</v>
      </c>
      <c r="E112" s="19">
        <v>960000</v>
      </c>
      <c r="F112" s="19">
        <f>E112</f>
        <v>960000</v>
      </c>
      <c r="G112" s="19"/>
    </row>
    <row r="113" spans="1:7" ht="16.5" customHeight="1">
      <c r="A113" s="66" t="s">
        <v>72</v>
      </c>
      <c r="B113" s="66"/>
      <c r="C113" s="66"/>
      <c r="D113" s="25">
        <v>220</v>
      </c>
      <c r="E113" s="19">
        <f>E115+E116+E117+E118+E119+E120+E121+E123</f>
        <v>986652.96</v>
      </c>
      <c r="F113" s="19">
        <f>F115+F116+F117+F118+F119+F120+F121+F123</f>
        <v>986652.96</v>
      </c>
      <c r="G113" s="19"/>
    </row>
    <row r="114" spans="1:7" ht="16.5" customHeight="1">
      <c r="A114" s="66" t="s">
        <v>40</v>
      </c>
      <c r="B114" s="66"/>
      <c r="C114" s="66"/>
      <c r="D114" s="25"/>
      <c r="E114" s="19"/>
      <c r="F114" s="19"/>
      <c r="G114" s="19"/>
    </row>
    <row r="115" spans="1:7" ht="16.5" customHeight="1">
      <c r="A115" s="66" t="s">
        <v>73</v>
      </c>
      <c r="B115" s="66"/>
      <c r="C115" s="66"/>
      <c r="D115" s="25">
        <v>221</v>
      </c>
      <c r="E115" s="19">
        <v>15000</v>
      </c>
      <c r="F115" s="19">
        <f>E115</f>
        <v>15000</v>
      </c>
      <c r="G115" s="19"/>
    </row>
    <row r="116" spans="1:7" ht="16.5" customHeight="1">
      <c r="A116" s="66" t="s">
        <v>74</v>
      </c>
      <c r="B116" s="66"/>
      <c r="C116" s="66"/>
      <c r="D116" s="25">
        <v>222</v>
      </c>
      <c r="E116" s="19"/>
      <c r="F116" s="19"/>
      <c r="G116" s="19"/>
    </row>
    <row r="117" spans="1:7" ht="16.5" customHeight="1">
      <c r="A117" s="66" t="s">
        <v>75</v>
      </c>
      <c r="B117" s="66"/>
      <c r="C117" s="66"/>
      <c r="D117" s="25">
        <v>223</v>
      </c>
      <c r="E117" s="19">
        <v>216000</v>
      </c>
      <c r="F117" s="19">
        <f>E117</f>
        <v>216000</v>
      </c>
      <c r="G117" s="19"/>
    </row>
    <row r="118" spans="1:7" ht="32.25" customHeight="1">
      <c r="A118" s="66" t="s">
        <v>76</v>
      </c>
      <c r="B118" s="66"/>
      <c r="C118" s="66"/>
      <c r="D118" s="25">
        <v>224</v>
      </c>
      <c r="E118" s="19"/>
      <c r="F118" s="19"/>
      <c r="G118" s="19"/>
    </row>
    <row r="119" spans="1:7" ht="32.25" customHeight="1">
      <c r="A119" s="66" t="s">
        <v>77</v>
      </c>
      <c r="B119" s="66"/>
      <c r="C119" s="66"/>
      <c r="D119" s="25">
        <v>225</v>
      </c>
      <c r="E119" s="19">
        <f>750000+310652.96-422000-224400</f>
        <v>414252.95999999996</v>
      </c>
      <c r="F119" s="19">
        <f>E119</f>
        <v>414252.95999999996</v>
      </c>
      <c r="G119" s="19"/>
    </row>
    <row r="120" spans="1:7" ht="16.5" customHeight="1">
      <c r="A120" s="66" t="s">
        <v>78</v>
      </c>
      <c r="B120" s="66"/>
      <c r="C120" s="66"/>
      <c r="D120" s="25">
        <v>226</v>
      </c>
      <c r="E120" s="19">
        <f>110000+7000+224400</f>
        <v>341400</v>
      </c>
      <c r="F120" s="19">
        <f>E120</f>
        <v>341400</v>
      </c>
      <c r="G120" s="19"/>
    </row>
    <row r="121" spans="1:7" ht="32.25" customHeight="1">
      <c r="A121" s="66" t="s">
        <v>79</v>
      </c>
      <c r="B121" s="66"/>
      <c r="C121" s="66"/>
      <c r="D121" s="25">
        <v>240</v>
      </c>
      <c r="E121" s="19"/>
      <c r="F121" s="19"/>
      <c r="G121" s="19"/>
    </row>
    <row r="122" spans="1:7" ht="16.5" customHeight="1">
      <c r="A122" s="66" t="s">
        <v>40</v>
      </c>
      <c r="B122" s="66"/>
      <c r="C122" s="66"/>
      <c r="D122" s="25"/>
      <c r="E122" s="19"/>
      <c r="F122" s="19"/>
      <c r="G122" s="19"/>
    </row>
    <row r="123" spans="1:7" ht="45.75" customHeight="1">
      <c r="A123" s="66" t="s">
        <v>80</v>
      </c>
      <c r="B123" s="66"/>
      <c r="C123" s="66"/>
      <c r="D123" s="25">
        <v>241</v>
      </c>
      <c r="E123" s="19"/>
      <c r="F123" s="19"/>
      <c r="G123" s="19"/>
    </row>
    <row r="124" spans="1:7" ht="19.5" customHeight="1">
      <c r="A124" s="66" t="s">
        <v>81</v>
      </c>
      <c r="B124" s="66"/>
      <c r="C124" s="66"/>
      <c r="D124" s="25">
        <v>260</v>
      </c>
      <c r="E124" s="19">
        <f>SUM(E126:E127)</f>
        <v>0</v>
      </c>
      <c r="F124" s="19">
        <f>SUM(F126:F127)</f>
        <v>0</v>
      </c>
      <c r="G124" s="19"/>
    </row>
    <row r="125" spans="1:7" ht="19.5" customHeight="1">
      <c r="A125" s="66" t="s">
        <v>40</v>
      </c>
      <c r="B125" s="66"/>
      <c r="C125" s="66"/>
      <c r="D125" s="25"/>
      <c r="E125" s="19"/>
      <c r="F125" s="19"/>
      <c r="G125" s="19"/>
    </row>
    <row r="126" spans="1:7" ht="32.25" customHeight="1">
      <c r="A126" s="66" t="s">
        <v>82</v>
      </c>
      <c r="B126" s="66"/>
      <c r="C126" s="66"/>
      <c r="D126" s="25">
        <v>262</v>
      </c>
      <c r="E126" s="19"/>
      <c r="F126" s="19"/>
      <c r="G126" s="19"/>
    </row>
    <row r="127" spans="1:7" ht="45.75" customHeight="1">
      <c r="A127" s="66" t="s">
        <v>83</v>
      </c>
      <c r="B127" s="66"/>
      <c r="C127" s="66"/>
      <c r="D127" s="25">
        <v>263</v>
      </c>
      <c r="E127" s="19"/>
      <c r="F127" s="19"/>
      <c r="G127" s="19"/>
    </row>
    <row r="128" spans="1:7" ht="19.5" customHeight="1">
      <c r="A128" s="66" t="s">
        <v>84</v>
      </c>
      <c r="B128" s="66"/>
      <c r="C128" s="66"/>
      <c r="D128" s="25">
        <v>290</v>
      </c>
      <c r="E128" s="19">
        <v>14000</v>
      </c>
      <c r="F128" s="19">
        <f>E128</f>
        <v>14000</v>
      </c>
      <c r="G128" s="19"/>
    </row>
    <row r="129" spans="1:7" ht="30.75" customHeight="1">
      <c r="A129" s="66" t="s">
        <v>85</v>
      </c>
      <c r="B129" s="66"/>
      <c r="C129" s="66"/>
      <c r="D129" s="25">
        <v>300</v>
      </c>
      <c r="E129" s="19">
        <f>SUM(E131:E134)</f>
        <v>5464433.79</v>
      </c>
      <c r="F129" s="19">
        <f>SUM(F131:F134)</f>
        <v>5464433.79</v>
      </c>
      <c r="G129" s="19"/>
    </row>
    <row r="130" spans="1:7" ht="16.5" customHeight="1">
      <c r="A130" s="68" t="s">
        <v>40</v>
      </c>
      <c r="B130" s="69"/>
      <c r="C130" s="69"/>
      <c r="D130" s="25"/>
      <c r="E130" s="19"/>
      <c r="F130" s="19"/>
      <c r="G130" s="19"/>
    </row>
    <row r="131" spans="1:7" ht="32.25" customHeight="1">
      <c r="A131" s="66" t="s">
        <v>86</v>
      </c>
      <c r="B131" s="66"/>
      <c r="C131" s="66"/>
      <c r="D131" s="25">
        <v>310</v>
      </c>
      <c r="E131" s="19">
        <f>390000+415000</f>
        <v>805000</v>
      </c>
      <c r="F131" s="19">
        <f>E131</f>
        <v>805000</v>
      </c>
      <c r="G131" s="19"/>
    </row>
    <row r="132" spans="1:7" ht="32.25" customHeight="1">
      <c r="A132" s="66" t="s">
        <v>87</v>
      </c>
      <c r="B132" s="66"/>
      <c r="C132" s="66"/>
      <c r="D132" s="25">
        <v>320</v>
      </c>
      <c r="E132" s="19"/>
      <c r="F132" s="19"/>
      <c r="G132" s="19"/>
    </row>
    <row r="133" spans="1:7" ht="32.25" customHeight="1">
      <c r="A133" s="66" t="s">
        <v>88</v>
      </c>
      <c r="B133" s="66"/>
      <c r="C133" s="66"/>
      <c r="D133" s="25">
        <v>330</v>
      </c>
      <c r="E133" s="19"/>
      <c r="F133" s="19"/>
      <c r="G133" s="19"/>
    </row>
    <row r="134" spans="1:7" ht="28.5" customHeight="1">
      <c r="A134" s="66" t="s">
        <v>89</v>
      </c>
      <c r="B134" s="66"/>
      <c r="C134" s="66"/>
      <c r="D134" s="25">
        <v>340</v>
      </c>
      <c r="E134" s="19">
        <f>3880000+779433.79</f>
        <v>4659433.79</v>
      </c>
      <c r="F134" s="19">
        <f>E134</f>
        <v>4659433.79</v>
      </c>
      <c r="G134" s="19"/>
    </row>
    <row r="135" spans="1:7" ht="32.25" customHeight="1">
      <c r="A135" s="66" t="s">
        <v>91</v>
      </c>
      <c r="B135" s="66"/>
      <c r="C135" s="66"/>
      <c r="D135" s="25">
        <v>500</v>
      </c>
      <c r="E135" s="19"/>
      <c r="F135" s="19"/>
      <c r="G135" s="19"/>
    </row>
    <row r="136" spans="1:7" ht="16.5" customHeight="1">
      <c r="A136" s="66" t="s">
        <v>40</v>
      </c>
      <c r="B136" s="66"/>
      <c r="C136" s="66"/>
      <c r="D136" s="25"/>
      <c r="E136" s="19"/>
      <c r="F136" s="19"/>
      <c r="G136" s="19"/>
    </row>
    <row r="137" spans="1:11" ht="45.75" customHeight="1">
      <c r="A137" s="66" t="s">
        <v>92</v>
      </c>
      <c r="B137" s="66"/>
      <c r="C137" s="66"/>
      <c r="D137" s="25">
        <v>520</v>
      </c>
      <c r="E137" s="19"/>
      <c r="F137" s="19"/>
      <c r="G137" s="19"/>
      <c r="K137" s="54"/>
    </row>
    <row r="138" spans="1:11" ht="32.25" customHeight="1">
      <c r="A138" s="66" t="s">
        <v>93</v>
      </c>
      <c r="B138" s="66"/>
      <c r="C138" s="66"/>
      <c r="D138" s="25">
        <v>530</v>
      </c>
      <c r="E138" s="19"/>
      <c r="F138" s="19"/>
      <c r="G138" s="19"/>
      <c r="K138" s="54"/>
    </row>
    <row r="139" spans="1:11" ht="15.75" customHeight="1">
      <c r="A139" s="67" t="s">
        <v>94</v>
      </c>
      <c r="B139" s="67"/>
      <c r="C139" s="67"/>
      <c r="D139" s="28"/>
      <c r="E139" s="19"/>
      <c r="F139" s="19"/>
      <c r="G139" s="19"/>
      <c r="K139" s="54"/>
    </row>
    <row r="140" spans="1:11" ht="28.5" customHeight="1">
      <c r="A140" s="66" t="s">
        <v>95</v>
      </c>
      <c r="B140" s="66"/>
      <c r="C140" s="66"/>
      <c r="D140" s="18" t="s">
        <v>53</v>
      </c>
      <c r="E140" s="19">
        <v>5997200</v>
      </c>
      <c r="F140" s="19">
        <f>E140</f>
        <v>5997200</v>
      </c>
      <c r="G140" s="19"/>
      <c r="K140" s="54"/>
    </row>
    <row r="141" spans="1:11" ht="27" customHeight="1">
      <c r="A141" s="8"/>
      <c r="B141" s="8"/>
      <c r="C141" s="8"/>
      <c r="D141" s="13"/>
      <c r="E141" s="30"/>
      <c r="F141" s="30"/>
      <c r="G141" s="44"/>
      <c r="K141" s="54"/>
    </row>
    <row r="142" spans="1:11" ht="31.5" customHeight="1">
      <c r="A142" s="62" t="s">
        <v>115</v>
      </c>
      <c r="B142" s="62"/>
      <c r="C142" s="62"/>
      <c r="D142" s="62"/>
      <c r="E142" s="31"/>
      <c r="F142" s="63" t="s">
        <v>116</v>
      </c>
      <c r="G142" s="63"/>
      <c r="K142" s="54"/>
    </row>
    <row r="143" spans="5:11" ht="25.5" customHeight="1">
      <c r="E143" s="4" t="s">
        <v>3</v>
      </c>
      <c r="F143" s="64" t="s">
        <v>4</v>
      </c>
      <c r="G143" s="64"/>
      <c r="K143" s="54"/>
    </row>
    <row r="144" spans="1:11" ht="32.25" customHeight="1">
      <c r="A144" s="62" t="s">
        <v>117</v>
      </c>
      <c r="B144" s="62"/>
      <c r="C144" s="62"/>
      <c r="D144" s="62"/>
      <c r="E144" s="31"/>
      <c r="F144" s="63" t="s">
        <v>118</v>
      </c>
      <c r="G144" s="63"/>
      <c r="K144" s="54"/>
    </row>
    <row r="145" spans="1:7" ht="20.25" customHeight="1">
      <c r="A145" s="62" t="s">
        <v>119</v>
      </c>
      <c r="B145" s="62"/>
      <c r="C145" s="62"/>
      <c r="E145" s="4" t="s">
        <v>3</v>
      </c>
      <c r="F145" s="64" t="s">
        <v>4</v>
      </c>
      <c r="G145" s="64"/>
    </row>
    <row r="148" spans="1:3" ht="15">
      <c r="A148" s="65" t="s">
        <v>99</v>
      </c>
      <c r="B148" s="65"/>
      <c r="C148" s="65"/>
    </row>
  </sheetData>
  <sheetProtection/>
  <mergeCells count="152">
    <mergeCell ref="A1:C1"/>
    <mergeCell ref="E1:G1"/>
    <mergeCell ref="A2:C2"/>
    <mergeCell ref="E2:G2"/>
    <mergeCell ref="A3:C3"/>
    <mergeCell ref="E3:G3"/>
    <mergeCell ref="B4:C4"/>
    <mergeCell ref="F4:G4"/>
    <mergeCell ref="B5:C5"/>
    <mergeCell ref="F5:G5"/>
    <mergeCell ref="A6:C6"/>
    <mergeCell ref="E6:G6"/>
    <mergeCell ref="A8:G8"/>
    <mergeCell ref="A9:G9"/>
    <mergeCell ref="A12:E12"/>
    <mergeCell ref="A15:C16"/>
    <mergeCell ref="A17:E18"/>
    <mergeCell ref="A19:C19"/>
    <mergeCell ref="A20:C20"/>
    <mergeCell ref="A21:C23"/>
    <mergeCell ref="D22:G22"/>
    <mergeCell ref="A24:C27"/>
    <mergeCell ref="D26:G26"/>
    <mergeCell ref="A29:G29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1:G41"/>
    <mergeCell ref="A42:E42"/>
    <mergeCell ref="F42:G42"/>
    <mergeCell ref="A43:E43"/>
    <mergeCell ref="F43:G43"/>
    <mergeCell ref="A44:E45"/>
    <mergeCell ref="F44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1"/>
    <mergeCell ref="A51:E51"/>
    <mergeCell ref="A52:E52"/>
    <mergeCell ref="F52:G52"/>
    <mergeCell ref="A53:E53"/>
    <mergeCell ref="F53:G53"/>
    <mergeCell ref="A54:E54"/>
    <mergeCell ref="F54:G55"/>
    <mergeCell ref="A55:E55"/>
    <mergeCell ref="A57:G57"/>
    <mergeCell ref="A58:C59"/>
    <mergeCell ref="D58:D59"/>
    <mergeCell ref="E58:E59"/>
    <mergeCell ref="F58:G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F143:G143"/>
    <mergeCell ref="A132:C132"/>
    <mergeCell ref="A133:C133"/>
    <mergeCell ref="A134:C134"/>
    <mergeCell ref="A135:C135"/>
    <mergeCell ref="A136:C136"/>
    <mergeCell ref="A137:C137"/>
    <mergeCell ref="A144:D144"/>
    <mergeCell ref="F144:G144"/>
    <mergeCell ref="A145:C145"/>
    <mergeCell ref="F145:G145"/>
    <mergeCell ref="A148:C148"/>
    <mergeCell ref="A138:C138"/>
    <mergeCell ref="A139:C139"/>
    <mergeCell ref="A140:C140"/>
    <mergeCell ref="A142:D142"/>
    <mergeCell ref="F142:G142"/>
  </mergeCells>
  <printOptions/>
  <pageMargins left="0.5905511811023623" right="0.3937007874015748" top="0.5905511811023623" bottom="0.5905511811023623" header="0" footer="0"/>
  <pageSetup fitToHeight="4"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zoomScaleSheetLayoutView="100" workbookViewId="0" topLeftCell="A128">
      <selection activeCell="F146" sqref="F146:G146"/>
    </sheetView>
  </sheetViews>
  <sheetFormatPr defaultColWidth="9.140625" defaultRowHeight="15"/>
  <cols>
    <col min="1" max="1" width="10.7109375" style="1" customWidth="1"/>
    <col min="2" max="2" width="13.140625" style="1" customWidth="1"/>
    <col min="3" max="3" width="12.00390625" style="1" customWidth="1"/>
    <col min="4" max="4" width="13.57421875" style="2" customWidth="1"/>
    <col min="5" max="5" width="16.00390625" style="1" customWidth="1"/>
    <col min="6" max="6" width="15.8515625" style="1" customWidth="1"/>
    <col min="7" max="7" width="26.00390625" style="45" customWidth="1"/>
    <col min="8" max="8" width="9.140625" style="1" customWidth="1"/>
    <col min="9" max="9" width="14.28125" style="1" bestFit="1" customWidth="1"/>
    <col min="10" max="16384" width="9.140625" style="1" customWidth="1"/>
  </cols>
  <sheetData>
    <row r="1" spans="5:7" ht="40.5" customHeight="1">
      <c r="E1" s="64"/>
      <c r="F1" s="64"/>
      <c r="G1" s="64"/>
    </row>
    <row r="2" spans="1:7" ht="30" customHeight="1">
      <c r="A2" s="119" t="s">
        <v>0</v>
      </c>
      <c r="B2" s="119"/>
      <c r="C2" s="119"/>
      <c r="E2" s="65" t="s">
        <v>1</v>
      </c>
      <c r="F2" s="65"/>
      <c r="G2" s="65"/>
    </row>
    <row r="3" spans="1:9" ht="26.25" customHeight="1">
      <c r="A3" s="116" t="s">
        <v>108</v>
      </c>
      <c r="B3" s="116"/>
      <c r="C3" s="116"/>
      <c r="E3" s="117" t="s">
        <v>102</v>
      </c>
      <c r="F3" s="117"/>
      <c r="G3" s="117"/>
      <c r="I3" s="33"/>
    </row>
    <row r="4" spans="1:7" ht="15" customHeight="1">
      <c r="A4" s="64" t="s">
        <v>2</v>
      </c>
      <c r="B4" s="64"/>
      <c r="C4" s="64"/>
      <c r="E4" s="64" t="s">
        <v>2</v>
      </c>
      <c r="F4" s="64"/>
      <c r="G4" s="64"/>
    </row>
    <row r="5" spans="1:7" ht="15" customHeight="1">
      <c r="A5" s="3"/>
      <c r="B5" s="114" t="s">
        <v>106</v>
      </c>
      <c r="C5" s="114"/>
      <c r="E5" s="3"/>
      <c r="F5" s="114" t="s">
        <v>105</v>
      </c>
      <c r="G5" s="114"/>
    </row>
    <row r="6" spans="1:7" ht="15" customHeight="1">
      <c r="A6" s="4" t="s">
        <v>3</v>
      </c>
      <c r="B6" s="64" t="s">
        <v>4</v>
      </c>
      <c r="C6" s="64"/>
      <c r="E6" s="4" t="s">
        <v>3</v>
      </c>
      <c r="F6" s="64" t="s">
        <v>4</v>
      </c>
      <c r="G6" s="64"/>
    </row>
    <row r="7" spans="1:7" ht="36" customHeight="1">
      <c r="A7" s="115"/>
      <c r="B7" s="115"/>
      <c r="C7" s="115"/>
      <c r="E7" s="64" t="s">
        <v>5</v>
      </c>
      <c r="F7" s="64"/>
      <c r="G7" s="64"/>
    </row>
    <row r="8" ht="15"/>
    <row r="9" spans="1:7" ht="18.75">
      <c r="A9" s="111" t="s">
        <v>6</v>
      </c>
      <c r="B9" s="111"/>
      <c r="C9" s="111"/>
      <c r="D9" s="111"/>
      <c r="E9" s="111"/>
      <c r="F9" s="111"/>
      <c r="G9" s="111"/>
    </row>
    <row r="10" spans="1:7" ht="18.75">
      <c r="A10" s="111" t="s">
        <v>107</v>
      </c>
      <c r="B10" s="111"/>
      <c r="C10" s="111"/>
      <c r="D10" s="111"/>
      <c r="E10" s="111"/>
      <c r="F10" s="111"/>
      <c r="G10" s="111"/>
    </row>
    <row r="11" spans="1:7" ht="18.75">
      <c r="A11" s="5"/>
      <c r="B11" s="5"/>
      <c r="C11" s="5"/>
      <c r="D11" s="5"/>
      <c r="E11" s="5"/>
      <c r="F11" s="6"/>
      <c r="G11" s="34" t="s">
        <v>7</v>
      </c>
    </row>
    <row r="12" spans="1:7" ht="18" customHeight="1">
      <c r="A12" s="5"/>
      <c r="B12" s="5"/>
      <c r="C12" s="5"/>
      <c r="D12" s="5"/>
      <c r="E12" s="5"/>
      <c r="F12" s="7" t="s">
        <v>8</v>
      </c>
      <c r="G12" s="35"/>
    </row>
    <row r="13" spans="1:7" ht="18" customHeight="1">
      <c r="A13" s="110" t="s">
        <v>109</v>
      </c>
      <c r="B13" s="110"/>
      <c r="C13" s="110"/>
      <c r="D13" s="110"/>
      <c r="E13" s="110"/>
      <c r="F13" s="7" t="s">
        <v>9</v>
      </c>
      <c r="G13" s="35"/>
    </row>
    <row r="14" spans="1:7" ht="16.5" customHeight="1">
      <c r="A14" s="6"/>
      <c r="B14" s="6"/>
      <c r="C14" s="6"/>
      <c r="D14" s="6"/>
      <c r="E14" s="6"/>
      <c r="G14" s="35"/>
    </row>
    <row r="15" spans="6:7" ht="16.5" customHeight="1">
      <c r="F15" s="7"/>
      <c r="G15" s="35"/>
    </row>
    <row r="16" spans="1:7" ht="22.5" customHeight="1">
      <c r="A16" s="62" t="s">
        <v>10</v>
      </c>
      <c r="B16" s="62"/>
      <c r="C16" s="62"/>
      <c r="D16" s="8"/>
      <c r="E16" s="8"/>
      <c r="F16" s="7" t="s">
        <v>11</v>
      </c>
      <c r="G16" s="35">
        <v>50005178</v>
      </c>
    </row>
    <row r="17" spans="1:7" ht="22.5" customHeight="1">
      <c r="A17" s="62"/>
      <c r="B17" s="62"/>
      <c r="C17" s="62"/>
      <c r="D17" s="8"/>
      <c r="E17" s="8"/>
      <c r="G17" s="36"/>
    </row>
    <row r="18" spans="1:7" ht="30" customHeight="1">
      <c r="A18" s="113" t="s">
        <v>12</v>
      </c>
      <c r="B18" s="113"/>
      <c r="C18" s="113"/>
      <c r="D18" s="113"/>
      <c r="E18" s="113"/>
      <c r="G18" s="36"/>
    </row>
    <row r="19" spans="1:7" ht="30" customHeight="1">
      <c r="A19" s="113"/>
      <c r="B19" s="113"/>
      <c r="C19" s="113"/>
      <c r="D19" s="113"/>
      <c r="E19" s="113"/>
      <c r="F19" s="9"/>
      <c r="G19" s="37"/>
    </row>
    <row r="20" spans="1:7" ht="22.5" customHeight="1">
      <c r="A20" s="62" t="s">
        <v>13</v>
      </c>
      <c r="B20" s="62"/>
      <c r="C20" s="62"/>
      <c r="D20" s="10" t="s">
        <v>14</v>
      </c>
      <c r="E20" s="11">
        <v>781001001</v>
      </c>
      <c r="F20" s="12"/>
      <c r="G20" s="38"/>
    </row>
    <row r="21" spans="1:7" ht="33" customHeight="1">
      <c r="A21" s="62" t="s">
        <v>15</v>
      </c>
      <c r="B21" s="62"/>
      <c r="C21" s="62"/>
      <c r="D21" s="13"/>
      <c r="E21" s="13"/>
      <c r="F21" s="14" t="s">
        <v>16</v>
      </c>
      <c r="G21" s="35">
        <v>383</v>
      </c>
    </row>
    <row r="22" spans="1:7" ht="21" customHeight="1">
      <c r="A22" s="62" t="s">
        <v>17</v>
      </c>
      <c r="B22" s="62"/>
      <c r="C22" s="62"/>
      <c r="D22" s="8"/>
      <c r="E22" s="8"/>
      <c r="F22" s="7"/>
      <c r="G22" s="39"/>
    </row>
    <row r="23" spans="1:7" ht="18" customHeight="1">
      <c r="A23" s="62"/>
      <c r="B23" s="62"/>
      <c r="C23" s="62"/>
      <c r="D23" s="108" t="s">
        <v>18</v>
      </c>
      <c r="E23" s="108"/>
      <c r="F23" s="108"/>
      <c r="G23" s="108"/>
    </row>
    <row r="24" spans="1:7" ht="23.25" customHeight="1">
      <c r="A24" s="62"/>
      <c r="B24" s="62"/>
      <c r="C24" s="62"/>
      <c r="D24" s="8"/>
      <c r="E24" s="8"/>
      <c r="F24" s="7"/>
      <c r="G24" s="39"/>
    </row>
    <row r="25" spans="1:7" ht="17.25" customHeight="1">
      <c r="A25" s="62" t="s">
        <v>19</v>
      </c>
      <c r="B25" s="62"/>
      <c r="C25" s="62"/>
      <c r="D25" s="8"/>
      <c r="E25" s="8"/>
      <c r="F25" s="8"/>
      <c r="G25" s="40"/>
    </row>
    <row r="26" spans="1:7" ht="18.75" customHeight="1">
      <c r="A26" s="62"/>
      <c r="B26" s="62"/>
      <c r="C26" s="62"/>
      <c r="D26" s="8"/>
      <c r="E26" s="8"/>
      <c r="F26" s="8"/>
      <c r="G26" s="40"/>
    </row>
    <row r="27" spans="1:7" ht="15.75" customHeight="1">
      <c r="A27" s="62"/>
      <c r="B27" s="62"/>
      <c r="C27" s="62"/>
      <c r="D27" s="109" t="s">
        <v>20</v>
      </c>
      <c r="E27" s="109"/>
      <c r="F27" s="109"/>
      <c r="G27" s="109"/>
    </row>
    <row r="28" spans="1:7" ht="0.75" customHeight="1" hidden="1">
      <c r="A28" s="62"/>
      <c r="B28" s="62"/>
      <c r="C28" s="62"/>
      <c r="D28" s="8"/>
      <c r="E28" s="8"/>
      <c r="F28" s="8"/>
      <c r="G28" s="40"/>
    </row>
    <row r="29" spans="1:7" ht="20.25" customHeight="1">
      <c r="A29" s="15"/>
      <c r="B29" s="15"/>
      <c r="C29" s="13"/>
      <c r="D29" s="13"/>
      <c r="E29" s="13"/>
      <c r="F29" s="8"/>
      <c r="G29" s="40"/>
    </row>
    <row r="30" spans="1:7" ht="15" customHeight="1">
      <c r="A30" s="110" t="s">
        <v>21</v>
      </c>
      <c r="B30" s="110"/>
      <c r="C30" s="110"/>
      <c r="D30" s="110"/>
      <c r="E30" s="110"/>
      <c r="F30" s="110"/>
      <c r="G30" s="110"/>
    </row>
    <row r="31" spans="1:7" ht="24.75" customHeight="1">
      <c r="A31" s="16"/>
      <c r="B31" s="16"/>
      <c r="C31" s="16"/>
      <c r="D31" s="6"/>
      <c r="E31" s="16"/>
      <c r="F31" s="16"/>
      <c r="G31" s="41"/>
    </row>
    <row r="32" spans="1:7" ht="21.75" customHeight="1">
      <c r="A32" s="62" t="s">
        <v>22</v>
      </c>
      <c r="B32" s="62"/>
      <c r="C32" s="62"/>
      <c r="D32" s="62"/>
      <c r="E32" s="62"/>
      <c r="F32" s="62"/>
      <c r="G32" s="62"/>
    </row>
    <row r="33" spans="1:7" ht="95.25" customHeight="1">
      <c r="A33" s="62" t="s">
        <v>23</v>
      </c>
      <c r="B33" s="62"/>
      <c r="C33" s="62"/>
      <c r="D33" s="62"/>
      <c r="E33" s="62"/>
      <c r="F33" s="62"/>
      <c r="G33" s="62"/>
    </row>
    <row r="34" spans="1:7" ht="20.25" customHeight="1">
      <c r="A34" s="62" t="s">
        <v>24</v>
      </c>
      <c r="B34" s="62"/>
      <c r="C34" s="62"/>
      <c r="D34" s="62"/>
      <c r="E34" s="62"/>
      <c r="F34" s="62"/>
      <c r="G34" s="62"/>
    </row>
    <row r="35" spans="1:7" ht="207" customHeight="1">
      <c r="A35" s="62" t="s">
        <v>25</v>
      </c>
      <c r="B35" s="62"/>
      <c r="C35" s="62"/>
      <c r="D35" s="62"/>
      <c r="E35" s="62"/>
      <c r="F35" s="62"/>
      <c r="G35" s="62"/>
    </row>
    <row r="36" spans="1:7" ht="20.25" customHeight="1">
      <c r="A36" s="62" t="s">
        <v>26</v>
      </c>
      <c r="B36" s="62"/>
      <c r="C36" s="62"/>
      <c r="D36" s="62"/>
      <c r="E36" s="62"/>
      <c r="F36" s="62"/>
      <c r="G36" s="62"/>
    </row>
    <row r="37" spans="1:7" ht="123.75" customHeight="1">
      <c r="A37" s="106" t="s">
        <v>27</v>
      </c>
      <c r="B37" s="106"/>
      <c r="C37" s="106"/>
      <c r="D37" s="106"/>
      <c r="E37" s="106"/>
      <c r="F37" s="106"/>
      <c r="G37" s="106"/>
    </row>
    <row r="38" spans="1:7" ht="74.25" customHeight="1">
      <c r="A38" s="106" t="s">
        <v>28</v>
      </c>
      <c r="B38" s="106"/>
      <c r="C38" s="106"/>
      <c r="D38" s="106"/>
      <c r="E38" s="106"/>
      <c r="F38" s="106"/>
      <c r="G38" s="106"/>
    </row>
    <row r="39" spans="1:7" ht="64.5" customHeight="1">
      <c r="A39" s="106" t="s">
        <v>29</v>
      </c>
      <c r="B39" s="106"/>
      <c r="C39" s="106"/>
      <c r="D39" s="106"/>
      <c r="E39" s="106"/>
      <c r="F39" s="106"/>
      <c r="G39" s="106"/>
    </row>
    <row r="40" spans="1:7" ht="223.5" customHeight="1">
      <c r="A40" s="106" t="s">
        <v>30</v>
      </c>
      <c r="B40" s="106"/>
      <c r="C40" s="106"/>
      <c r="D40" s="106"/>
      <c r="E40" s="106"/>
      <c r="F40" s="106"/>
      <c r="G40" s="106"/>
    </row>
    <row r="41" spans="1:7" ht="260.25" customHeight="1">
      <c r="A41" s="32"/>
      <c r="B41" s="32"/>
      <c r="C41" s="32"/>
      <c r="D41" s="32"/>
      <c r="E41" s="32"/>
      <c r="F41" s="32"/>
      <c r="G41" s="42"/>
    </row>
    <row r="42" spans="1:9" ht="21.75" customHeight="1">
      <c r="A42" s="91" t="s">
        <v>31</v>
      </c>
      <c r="B42" s="91"/>
      <c r="C42" s="91"/>
      <c r="D42" s="91"/>
      <c r="E42" s="91"/>
      <c r="F42" s="91"/>
      <c r="G42" s="91"/>
      <c r="I42" s="33" t="s">
        <v>100</v>
      </c>
    </row>
    <row r="43" spans="1:9" s="15" customFormat="1" ht="15" customHeight="1">
      <c r="A43" s="93" t="s">
        <v>32</v>
      </c>
      <c r="B43" s="93"/>
      <c r="C43" s="93"/>
      <c r="D43" s="93"/>
      <c r="E43" s="93"/>
      <c r="F43" s="107" t="s">
        <v>33</v>
      </c>
      <c r="G43" s="107"/>
      <c r="I43" s="15" t="s">
        <v>101</v>
      </c>
    </row>
    <row r="44" spans="1:9" s="16" customFormat="1" ht="17.25" customHeight="1">
      <c r="A44" s="95" t="s">
        <v>34</v>
      </c>
      <c r="B44" s="95"/>
      <c r="C44" s="95"/>
      <c r="D44" s="95"/>
      <c r="E44" s="95"/>
      <c r="F44" s="99">
        <v>83393583.85</v>
      </c>
      <c r="G44" s="99"/>
      <c r="I44" s="46">
        <v>150</v>
      </c>
    </row>
    <row r="45" spans="1:7" s="15" customFormat="1" ht="13.5" customHeight="1">
      <c r="A45" s="100" t="s">
        <v>35</v>
      </c>
      <c r="B45" s="101"/>
      <c r="C45" s="101"/>
      <c r="D45" s="101"/>
      <c r="E45" s="102"/>
      <c r="F45" s="86">
        <v>47787339.2</v>
      </c>
      <c r="G45" s="87"/>
    </row>
    <row r="46" spans="1:9" s="15" customFormat="1" ht="20.25" customHeight="1">
      <c r="A46" s="103"/>
      <c r="B46" s="104"/>
      <c r="C46" s="104"/>
      <c r="D46" s="104"/>
      <c r="E46" s="105"/>
      <c r="F46" s="88"/>
      <c r="G46" s="89"/>
      <c r="I46" s="15">
        <v>11</v>
      </c>
    </row>
    <row r="47" spans="1:9" s="15" customFormat="1" ht="30" customHeight="1">
      <c r="A47" s="93" t="s">
        <v>36</v>
      </c>
      <c r="B47" s="93"/>
      <c r="C47" s="93"/>
      <c r="D47" s="93"/>
      <c r="E47" s="93"/>
      <c r="F47" s="94">
        <v>11321013.01</v>
      </c>
      <c r="G47" s="94"/>
      <c r="I47" s="15">
        <v>31</v>
      </c>
    </row>
    <row r="48" spans="1:9" s="15" customFormat="1" ht="32.25" customHeight="1">
      <c r="A48" s="93" t="s">
        <v>37</v>
      </c>
      <c r="B48" s="93"/>
      <c r="C48" s="93"/>
      <c r="D48" s="93"/>
      <c r="E48" s="93"/>
      <c r="F48" s="97">
        <v>5665660.25</v>
      </c>
      <c r="G48" s="98"/>
      <c r="I48" s="15">
        <v>12</v>
      </c>
    </row>
    <row r="49" spans="1:9" s="15" customFormat="1" ht="31.5" customHeight="1">
      <c r="A49" s="93" t="s">
        <v>38</v>
      </c>
      <c r="B49" s="93"/>
      <c r="C49" s="93"/>
      <c r="D49" s="93"/>
      <c r="E49" s="93"/>
      <c r="F49" s="97">
        <v>2709326.81</v>
      </c>
      <c r="G49" s="98"/>
      <c r="I49" s="15">
        <v>32</v>
      </c>
    </row>
    <row r="50" spans="1:9" s="16" customFormat="1" ht="16.5" customHeight="1">
      <c r="A50" s="95" t="s">
        <v>39</v>
      </c>
      <c r="B50" s="95"/>
      <c r="C50" s="95"/>
      <c r="D50" s="95"/>
      <c r="E50" s="95"/>
      <c r="F50" s="96">
        <v>61882374.78</v>
      </c>
      <c r="G50" s="96"/>
      <c r="I50" s="16">
        <v>400</v>
      </c>
    </row>
    <row r="51" spans="1:7" s="15" customFormat="1" ht="18" customHeight="1">
      <c r="A51" s="85" t="s">
        <v>40</v>
      </c>
      <c r="B51" s="85"/>
      <c r="C51" s="85"/>
      <c r="D51" s="85"/>
      <c r="E51" s="85"/>
      <c r="F51" s="86">
        <v>141915200</v>
      </c>
      <c r="G51" s="87"/>
    </row>
    <row r="52" spans="1:9" s="15" customFormat="1" ht="15.75" customHeight="1">
      <c r="A52" s="90" t="s">
        <v>41</v>
      </c>
      <c r="B52" s="90"/>
      <c r="C52" s="90"/>
      <c r="D52" s="90"/>
      <c r="E52" s="90"/>
      <c r="F52" s="88"/>
      <c r="G52" s="89"/>
      <c r="I52" s="15">
        <v>230</v>
      </c>
    </row>
    <row r="53" spans="1:9" s="15" customFormat="1" ht="32.25" customHeight="1">
      <c r="A53" s="93" t="s">
        <v>42</v>
      </c>
      <c r="B53" s="93"/>
      <c r="C53" s="93"/>
      <c r="D53" s="93"/>
      <c r="E53" s="93"/>
      <c r="F53" s="94">
        <v>7800</v>
      </c>
      <c r="G53" s="94"/>
      <c r="I53" s="15">
        <v>260</v>
      </c>
    </row>
    <row r="54" spans="1:9" s="16" customFormat="1" ht="18.75" customHeight="1">
      <c r="A54" s="95" t="s">
        <v>43</v>
      </c>
      <c r="B54" s="95"/>
      <c r="C54" s="95"/>
      <c r="D54" s="95"/>
      <c r="E54" s="95"/>
      <c r="F54" s="96">
        <v>2349845.16</v>
      </c>
      <c r="G54" s="96"/>
      <c r="I54" s="16">
        <v>600</v>
      </c>
    </row>
    <row r="55" spans="1:7" s="15" customFormat="1" ht="15.75" customHeight="1">
      <c r="A55" s="85" t="s">
        <v>40</v>
      </c>
      <c r="B55" s="85"/>
      <c r="C55" s="85"/>
      <c r="D55" s="85"/>
      <c r="E55" s="85"/>
      <c r="F55" s="86">
        <v>0</v>
      </c>
      <c r="G55" s="87"/>
    </row>
    <row r="56" spans="1:7" s="15" customFormat="1" ht="15.75" customHeight="1">
      <c r="A56" s="90" t="s">
        <v>44</v>
      </c>
      <c r="B56" s="90"/>
      <c r="C56" s="90"/>
      <c r="D56" s="90"/>
      <c r="E56" s="90"/>
      <c r="F56" s="88"/>
      <c r="G56" s="89"/>
    </row>
    <row r="57" spans="1:7" s="8" customFormat="1" ht="29.25" customHeight="1">
      <c r="A57" s="17"/>
      <c r="B57" s="17"/>
      <c r="C57" s="17"/>
      <c r="D57" s="17"/>
      <c r="E57" s="17"/>
      <c r="G57" s="40"/>
    </row>
    <row r="58" spans="1:7" ht="18" customHeight="1">
      <c r="A58" s="91" t="s">
        <v>45</v>
      </c>
      <c r="B58" s="91"/>
      <c r="C58" s="91"/>
      <c r="D58" s="91"/>
      <c r="E58" s="91"/>
      <c r="F58" s="91"/>
      <c r="G58" s="91"/>
    </row>
    <row r="59" spans="1:7" ht="15.75" customHeight="1">
      <c r="A59" s="92" t="s">
        <v>46</v>
      </c>
      <c r="B59" s="92"/>
      <c r="C59" s="92"/>
      <c r="D59" s="92" t="s">
        <v>47</v>
      </c>
      <c r="E59" s="92" t="s">
        <v>48</v>
      </c>
      <c r="F59" s="92" t="s">
        <v>49</v>
      </c>
      <c r="G59" s="92"/>
    </row>
    <row r="60" spans="1:7" ht="141.75" customHeight="1">
      <c r="A60" s="92"/>
      <c r="B60" s="92"/>
      <c r="C60" s="92"/>
      <c r="D60" s="92"/>
      <c r="E60" s="92"/>
      <c r="F60" s="18" t="s">
        <v>50</v>
      </c>
      <c r="G60" s="43" t="s">
        <v>51</v>
      </c>
    </row>
    <row r="61" spans="1:7" ht="30" customHeight="1">
      <c r="A61" s="66" t="s">
        <v>52</v>
      </c>
      <c r="B61" s="66"/>
      <c r="C61" s="66"/>
      <c r="D61" s="18" t="s">
        <v>53</v>
      </c>
      <c r="E61" s="19">
        <v>131315.82</v>
      </c>
      <c r="F61" s="19">
        <v>131315.82</v>
      </c>
      <c r="G61" s="19"/>
    </row>
    <row r="62" spans="1:7" ht="19.5" customHeight="1">
      <c r="A62" s="81" t="s">
        <v>54</v>
      </c>
      <c r="B62" s="81"/>
      <c r="C62" s="81"/>
      <c r="D62" s="18" t="s">
        <v>53</v>
      </c>
      <c r="E62" s="20">
        <f>E64+E65+E67</f>
        <v>78388400</v>
      </c>
      <c r="F62" s="20">
        <f>F64+F65+F67</f>
        <v>78388400</v>
      </c>
      <c r="G62" s="20"/>
    </row>
    <row r="63" spans="1:9" ht="15.75" customHeight="1">
      <c r="A63" s="66" t="s">
        <v>55</v>
      </c>
      <c r="B63" s="66"/>
      <c r="C63" s="66"/>
      <c r="D63" s="18" t="s">
        <v>53</v>
      </c>
      <c r="E63" s="19"/>
      <c r="F63" s="19"/>
      <c r="G63" s="19"/>
      <c r="I63" s="45"/>
    </row>
    <row r="64" spans="1:7" ht="31.5" customHeight="1">
      <c r="A64" s="66" t="s">
        <v>56</v>
      </c>
      <c r="B64" s="66"/>
      <c r="C64" s="66"/>
      <c r="D64" s="18" t="s">
        <v>53</v>
      </c>
      <c r="E64" s="19">
        <v>74631900</v>
      </c>
      <c r="F64" s="19">
        <v>74631900</v>
      </c>
      <c r="G64" s="19"/>
    </row>
    <row r="65" spans="1:7" ht="16.5" customHeight="1">
      <c r="A65" s="66" t="s">
        <v>57</v>
      </c>
      <c r="B65" s="66"/>
      <c r="C65" s="66"/>
      <c r="D65" s="18" t="s">
        <v>53</v>
      </c>
      <c r="E65" s="19">
        <v>3306500</v>
      </c>
      <c r="F65" s="19">
        <v>3306500</v>
      </c>
      <c r="G65" s="19"/>
    </row>
    <row r="66" spans="1:7" ht="15.75" customHeight="1">
      <c r="A66" s="66" t="s">
        <v>58</v>
      </c>
      <c r="B66" s="66"/>
      <c r="C66" s="66"/>
      <c r="D66" s="18"/>
      <c r="E66" s="19"/>
      <c r="F66" s="19"/>
      <c r="G66" s="19"/>
    </row>
    <row r="67" spans="1:7" ht="110.25" customHeight="1">
      <c r="A67" s="66" t="s">
        <v>59</v>
      </c>
      <c r="B67" s="66"/>
      <c r="C67" s="66"/>
      <c r="D67" s="18" t="s">
        <v>53</v>
      </c>
      <c r="E67" s="19">
        <f>E71+E72</f>
        <v>450000</v>
      </c>
      <c r="F67" s="19">
        <f>F71+F72</f>
        <v>450000</v>
      </c>
      <c r="G67" s="19"/>
    </row>
    <row r="68" spans="1:7" ht="16.5" customHeight="1">
      <c r="A68" s="66" t="s">
        <v>55</v>
      </c>
      <c r="B68" s="66"/>
      <c r="C68" s="66"/>
      <c r="D68" s="18" t="s">
        <v>53</v>
      </c>
      <c r="E68" s="19"/>
      <c r="F68" s="19"/>
      <c r="G68" s="19"/>
    </row>
    <row r="69" spans="1:7" ht="30" customHeight="1">
      <c r="A69" s="78" t="s">
        <v>60</v>
      </c>
      <c r="B69" s="79"/>
      <c r="C69" s="80"/>
      <c r="D69" s="18" t="s">
        <v>53</v>
      </c>
      <c r="E69" s="19"/>
      <c r="F69" s="19"/>
      <c r="G69" s="19"/>
    </row>
    <row r="70" spans="1:7" ht="48" customHeight="1">
      <c r="A70" s="78" t="s">
        <v>61</v>
      </c>
      <c r="B70" s="79"/>
      <c r="C70" s="80"/>
      <c r="D70" s="18" t="s">
        <v>53</v>
      </c>
      <c r="E70" s="19"/>
      <c r="F70" s="19"/>
      <c r="G70" s="19"/>
    </row>
    <row r="71" spans="1:7" ht="33" customHeight="1">
      <c r="A71" s="82" t="s">
        <v>62</v>
      </c>
      <c r="B71" s="83"/>
      <c r="C71" s="84"/>
      <c r="D71" s="18" t="s">
        <v>53</v>
      </c>
      <c r="E71" s="19">
        <f>450000</f>
        <v>450000</v>
      </c>
      <c r="F71" s="19">
        <f>450000</f>
        <v>450000</v>
      </c>
      <c r="G71" s="19"/>
    </row>
    <row r="72" spans="1:7" ht="33" customHeight="1">
      <c r="A72" s="66" t="s">
        <v>63</v>
      </c>
      <c r="B72" s="66"/>
      <c r="C72" s="66"/>
      <c r="D72" s="18" t="s">
        <v>53</v>
      </c>
      <c r="E72" s="19">
        <f>0</f>
        <v>0</v>
      </c>
      <c r="F72" s="19">
        <f>0</f>
        <v>0</v>
      </c>
      <c r="G72" s="19"/>
    </row>
    <row r="73" spans="1:7" ht="15" customHeight="1">
      <c r="A73" s="75" t="s">
        <v>55</v>
      </c>
      <c r="B73" s="76"/>
      <c r="C73" s="77"/>
      <c r="D73" s="21" t="s">
        <v>53</v>
      </c>
      <c r="E73" s="22"/>
      <c r="F73" s="22"/>
      <c r="G73" s="22"/>
    </row>
    <row r="74" spans="1:7" ht="18" customHeight="1">
      <c r="A74" s="78"/>
      <c r="B74" s="79"/>
      <c r="C74" s="80"/>
      <c r="D74" s="18"/>
      <c r="E74" s="19"/>
      <c r="F74" s="19"/>
      <c r="G74" s="19"/>
    </row>
    <row r="75" spans="1:7" ht="32.25" customHeight="1">
      <c r="A75" s="66" t="s">
        <v>64</v>
      </c>
      <c r="B75" s="66"/>
      <c r="C75" s="66"/>
      <c r="D75" s="18" t="s">
        <v>53</v>
      </c>
      <c r="E75" s="19"/>
      <c r="F75" s="19"/>
      <c r="G75" s="19"/>
    </row>
    <row r="76" spans="1:7" ht="36" customHeight="1">
      <c r="A76" s="66" t="s">
        <v>65</v>
      </c>
      <c r="B76" s="66"/>
      <c r="C76" s="66"/>
      <c r="D76" s="18" t="s">
        <v>53</v>
      </c>
      <c r="E76" s="19"/>
      <c r="F76" s="19"/>
      <c r="G76" s="19"/>
    </row>
    <row r="77" spans="1:9" s="24" customFormat="1" ht="13.5" customHeight="1">
      <c r="A77" s="81" t="s">
        <v>66</v>
      </c>
      <c r="B77" s="81"/>
      <c r="C77" s="81"/>
      <c r="D77" s="23">
        <v>900</v>
      </c>
      <c r="E77" s="20">
        <f>E78+E107</f>
        <v>78519715.82</v>
      </c>
      <c r="F77" s="20">
        <f>F78+F107</f>
        <v>78519715.82</v>
      </c>
      <c r="G77" s="20"/>
      <c r="I77" s="48"/>
    </row>
    <row r="78" spans="1:7" s="24" customFormat="1" ht="13.5" customHeight="1">
      <c r="A78" s="72" t="s">
        <v>67</v>
      </c>
      <c r="B78" s="73"/>
      <c r="C78" s="74"/>
      <c r="D78" s="23"/>
      <c r="E78" s="20">
        <f>E80+E85+E96+E101+E100</f>
        <v>77938400.07</v>
      </c>
      <c r="F78" s="20">
        <f>F80+F85+F96+F101+F100</f>
        <v>77938400.07</v>
      </c>
      <c r="G78" s="20"/>
    </row>
    <row r="79" spans="1:7" ht="14.25" customHeight="1">
      <c r="A79" s="66" t="s">
        <v>55</v>
      </c>
      <c r="B79" s="66"/>
      <c r="C79" s="66"/>
      <c r="D79" s="18"/>
      <c r="E79" s="19"/>
      <c r="F79" s="19"/>
      <c r="G79" s="19"/>
    </row>
    <row r="80" spans="1:7" ht="30" customHeight="1">
      <c r="A80" s="70" t="s">
        <v>68</v>
      </c>
      <c r="B80" s="70"/>
      <c r="C80" s="70"/>
      <c r="D80" s="25">
        <v>210</v>
      </c>
      <c r="E80" s="19">
        <f>SUM(E82:E84)</f>
        <v>66856100.07</v>
      </c>
      <c r="F80" s="19">
        <f>SUM(F82:F84)</f>
        <v>66856100.07</v>
      </c>
      <c r="G80" s="19"/>
    </row>
    <row r="81" spans="1:7" ht="16.5" customHeight="1">
      <c r="A81" s="68" t="s">
        <v>40</v>
      </c>
      <c r="B81" s="69"/>
      <c r="C81" s="69"/>
      <c r="D81" s="26"/>
      <c r="E81" s="27"/>
      <c r="F81" s="27"/>
      <c r="G81" s="19"/>
    </row>
    <row r="82" spans="1:7" ht="16.5" customHeight="1">
      <c r="A82" s="66" t="s">
        <v>69</v>
      </c>
      <c r="B82" s="66"/>
      <c r="C82" s="66"/>
      <c r="D82" s="25">
        <v>211</v>
      </c>
      <c r="E82" s="47">
        <f>49343600</f>
        <v>49343600</v>
      </c>
      <c r="F82" s="47">
        <f>49343600</f>
        <v>49343600</v>
      </c>
      <c r="G82" s="19"/>
    </row>
    <row r="83" spans="1:7" ht="19.5" customHeight="1">
      <c r="A83" s="71" t="s">
        <v>70</v>
      </c>
      <c r="B83" s="71"/>
      <c r="C83" s="71"/>
      <c r="D83" s="25">
        <v>212</v>
      </c>
      <c r="E83" s="47">
        <f>2379100+253700</f>
        <v>2632800</v>
      </c>
      <c r="F83" s="47">
        <f>2379100+253700</f>
        <v>2632800</v>
      </c>
      <c r="G83" s="19"/>
    </row>
    <row r="84" spans="1:7" ht="32.25" customHeight="1">
      <c r="A84" s="66" t="s">
        <v>71</v>
      </c>
      <c r="B84" s="66"/>
      <c r="C84" s="66"/>
      <c r="D84" s="25">
        <v>213</v>
      </c>
      <c r="E84" s="47">
        <f>14803100+76600+0.07</f>
        <v>14879700.07</v>
      </c>
      <c r="F84" s="47">
        <f>14803100+76600+0.07</f>
        <v>14879700.07</v>
      </c>
      <c r="G84" s="19"/>
    </row>
    <row r="85" spans="1:7" ht="16.5" customHeight="1">
      <c r="A85" s="66" t="s">
        <v>72</v>
      </c>
      <c r="B85" s="66"/>
      <c r="C85" s="66"/>
      <c r="D85" s="25">
        <v>220</v>
      </c>
      <c r="E85" s="47">
        <f>E87+E89+E91+E92</f>
        <v>6470100</v>
      </c>
      <c r="F85" s="19">
        <f>F87+F89+F91+F92</f>
        <v>6470100</v>
      </c>
      <c r="G85" s="19"/>
    </row>
    <row r="86" spans="1:7" ht="16.5" customHeight="1">
      <c r="A86" s="66" t="s">
        <v>40</v>
      </c>
      <c r="B86" s="66"/>
      <c r="C86" s="66"/>
      <c r="D86" s="25"/>
      <c r="E86" s="19"/>
      <c r="F86" s="19"/>
      <c r="G86" s="19"/>
    </row>
    <row r="87" spans="1:7" ht="16.5" customHeight="1">
      <c r="A87" s="66" t="s">
        <v>73</v>
      </c>
      <c r="B87" s="66"/>
      <c r="C87" s="66"/>
      <c r="D87" s="25">
        <v>221</v>
      </c>
      <c r="E87" s="19">
        <f>352700</f>
        <v>352700</v>
      </c>
      <c r="F87" s="19">
        <f>352700</f>
        <v>352700</v>
      </c>
      <c r="G87" s="19"/>
    </row>
    <row r="88" spans="1:7" ht="16.5" customHeight="1">
      <c r="A88" s="66" t="s">
        <v>74</v>
      </c>
      <c r="B88" s="66"/>
      <c r="C88" s="66"/>
      <c r="D88" s="25">
        <v>222</v>
      </c>
      <c r="E88" s="19"/>
      <c r="F88" s="19"/>
      <c r="G88" s="19"/>
    </row>
    <row r="89" spans="1:7" ht="16.5" customHeight="1">
      <c r="A89" s="66" t="s">
        <v>75</v>
      </c>
      <c r="B89" s="66"/>
      <c r="C89" s="66"/>
      <c r="D89" s="25">
        <v>223</v>
      </c>
      <c r="E89" s="19">
        <f>3394800</f>
        <v>3394800</v>
      </c>
      <c r="F89" s="19">
        <f>3394800</f>
        <v>3394800</v>
      </c>
      <c r="G89" s="19"/>
    </row>
    <row r="90" spans="1:9" ht="32.25" customHeight="1">
      <c r="A90" s="66" t="s">
        <v>76</v>
      </c>
      <c r="B90" s="66"/>
      <c r="C90" s="66"/>
      <c r="D90" s="25">
        <v>224</v>
      </c>
      <c r="E90" s="19"/>
      <c r="F90" s="19"/>
      <c r="G90" s="19"/>
      <c r="I90" s="45"/>
    </row>
    <row r="91" spans="1:7" ht="32.25" customHeight="1">
      <c r="A91" s="66" t="s">
        <v>77</v>
      </c>
      <c r="B91" s="66"/>
      <c r="C91" s="66"/>
      <c r="D91" s="25">
        <v>225</v>
      </c>
      <c r="E91" s="19">
        <f>1187000</f>
        <v>1187000</v>
      </c>
      <c r="F91" s="19">
        <f>1187000</f>
        <v>1187000</v>
      </c>
      <c r="G91" s="19"/>
    </row>
    <row r="92" spans="1:7" ht="16.5" customHeight="1">
      <c r="A92" s="66" t="s">
        <v>78</v>
      </c>
      <c r="B92" s="66"/>
      <c r="C92" s="66"/>
      <c r="D92" s="25">
        <v>226</v>
      </c>
      <c r="E92" s="19">
        <f>1535600</f>
        <v>1535600</v>
      </c>
      <c r="F92" s="19">
        <f>1535600</f>
        <v>1535600</v>
      </c>
      <c r="G92" s="19"/>
    </row>
    <row r="93" spans="1:7" ht="32.25" customHeight="1">
      <c r="A93" s="66" t="s">
        <v>79</v>
      </c>
      <c r="B93" s="66"/>
      <c r="C93" s="66"/>
      <c r="D93" s="25">
        <v>240</v>
      </c>
      <c r="E93" s="19"/>
      <c r="F93" s="19"/>
      <c r="G93" s="19"/>
    </row>
    <row r="94" spans="1:7" ht="16.5" customHeight="1">
      <c r="A94" s="66" t="s">
        <v>40</v>
      </c>
      <c r="B94" s="66"/>
      <c r="C94" s="66"/>
      <c r="D94" s="25"/>
      <c r="E94" s="19"/>
      <c r="F94" s="19"/>
      <c r="G94" s="19"/>
    </row>
    <row r="95" spans="1:7" ht="45.75" customHeight="1">
      <c r="A95" s="66" t="s">
        <v>80</v>
      </c>
      <c r="B95" s="66"/>
      <c r="C95" s="66"/>
      <c r="D95" s="25">
        <v>241</v>
      </c>
      <c r="E95" s="19"/>
      <c r="F95" s="19"/>
      <c r="G95" s="19"/>
    </row>
    <row r="96" spans="1:7" ht="19.5" customHeight="1">
      <c r="A96" s="66" t="s">
        <v>81</v>
      </c>
      <c r="B96" s="66"/>
      <c r="C96" s="66"/>
      <c r="D96" s="25">
        <v>260</v>
      </c>
      <c r="E96" s="19">
        <f>SUM(E98:E99)</f>
        <v>2694400</v>
      </c>
      <c r="F96" s="19">
        <f>SUM(F98:F99)</f>
        <v>2694400</v>
      </c>
      <c r="G96" s="19"/>
    </row>
    <row r="97" spans="1:7" ht="19.5" customHeight="1">
      <c r="A97" s="66" t="s">
        <v>40</v>
      </c>
      <c r="B97" s="66"/>
      <c r="C97" s="66"/>
      <c r="D97" s="25"/>
      <c r="E97" s="19"/>
      <c r="F97" s="19"/>
      <c r="G97" s="19"/>
    </row>
    <row r="98" spans="1:7" ht="32.25" customHeight="1">
      <c r="A98" s="66" t="s">
        <v>82</v>
      </c>
      <c r="B98" s="66"/>
      <c r="C98" s="66"/>
      <c r="D98" s="25">
        <v>262</v>
      </c>
      <c r="E98" s="19">
        <v>2694400</v>
      </c>
      <c r="F98" s="19">
        <v>2694400</v>
      </c>
      <c r="G98" s="19"/>
    </row>
    <row r="99" spans="1:7" ht="45.75" customHeight="1">
      <c r="A99" s="66" t="s">
        <v>83</v>
      </c>
      <c r="B99" s="66"/>
      <c r="C99" s="66"/>
      <c r="D99" s="25">
        <v>263</v>
      </c>
      <c r="E99" s="19"/>
      <c r="F99" s="19"/>
      <c r="G99" s="19"/>
    </row>
    <row r="100" spans="1:7" ht="19.5" customHeight="1">
      <c r="A100" s="66" t="s">
        <v>84</v>
      </c>
      <c r="B100" s="66"/>
      <c r="C100" s="66"/>
      <c r="D100" s="25">
        <v>290</v>
      </c>
      <c r="E100" s="19">
        <f>25000</f>
        <v>25000</v>
      </c>
      <c r="F100" s="19">
        <f>25000</f>
        <v>25000</v>
      </c>
      <c r="G100" s="19"/>
    </row>
    <row r="101" spans="1:7" ht="30.75" customHeight="1">
      <c r="A101" s="66" t="s">
        <v>85</v>
      </c>
      <c r="B101" s="66"/>
      <c r="C101" s="66"/>
      <c r="D101" s="25">
        <v>300</v>
      </c>
      <c r="E101" s="19">
        <f>SUM(E103:E106)</f>
        <v>1892800</v>
      </c>
      <c r="F101" s="19">
        <f>SUM(F103:F106)</f>
        <v>1892800</v>
      </c>
      <c r="G101" s="19"/>
    </row>
    <row r="102" spans="1:7" ht="16.5" customHeight="1">
      <c r="A102" s="68" t="s">
        <v>40</v>
      </c>
      <c r="B102" s="69"/>
      <c r="C102" s="69"/>
      <c r="D102" s="25"/>
      <c r="E102" s="19"/>
      <c r="F102" s="19"/>
      <c r="G102" s="19"/>
    </row>
    <row r="103" spans="1:7" ht="32.25" customHeight="1">
      <c r="A103" s="66" t="s">
        <v>86</v>
      </c>
      <c r="B103" s="66"/>
      <c r="C103" s="66"/>
      <c r="D103" s="25">
        <v>310</v>
      </c>
      <c r="E103" s="19">
        <f>411000+281800</f>
        <v>692800</v>
      </c>
      <c r="F103" s="19">
        <f>411000+281800</f>
        <v>692800</v>
      </c>
      <c r="G103" s="19"/>
    </row>
    <row r="104" spans="1:7" ht="32.25" customHeight="1">
      <c r="A104" s="66" t="s">
        <v>87</v>
      </c>
      <c r="B104" s="66"/>
      <c r="C104" s="66"/>
      <c r="D104" s="25">
        <v>320</v>
      </c>
      <c r="E104" s="19"/>
      <c r="F104" s="19"/>
      <c r="G104" s="19"/>
    </row>
    <row r="105" spans="1:7" ht="32.25" customHeight="1">
      <c r="A105" s="66" t="s">
        <v>88</v>
      </c>
      <c r="B105" s="66"/>
      <c r="C105" s="66"/>
      <c r="D105" s="25">
        <v>330</v>
      </c>
      <c r="E105" s="19"/>
      <c r="F105" s="19"/>
      <c r="G105" s="19"/>
    </row>
    <row r="106" spans="1:7" ht="28.5" customHeight="1">
      <c r="A106" s="66" t="s">
        <v>89</v>
      </c>
      <c r="B106" s="66"/>
      <c r="C106" s="66"/>
      <c r="D106" s="25">
        <v>340</v>
      </c>
      <c r="E106" s="19">
        <f>1200000</f>
        <v>1200000</v>
      </c>
      <c r="F106" s="19">
        <f>1200000</f>
        <v>1200000</v>
      </c>
      <c r="G106" s="19"/>
    </row>
    <row r="107" spans="1:7" s="24" customFormat="1" ht="13.5" customHeight="1">
      <c r="A107" s="72" t="s">
        <v>90</v>
      </c>
      <c r="B107" s="73"/>
      <c r="C107" s="74"/>
      <c r="D107" s="23"/>
      <c r="E107" s="20">
        <f>E114+E125+E129+E130</f>
        <v>581315.75</v>
      </c>
      <c r="F107" s="20">
        <f>F109+F114+F125+F130+F129</f>
        <v>581315.75</v>
      </c>
      <c r="G107" s="20"/>
    </row>
    <row r="108" spans="1:7" ht="14.25" customHeight="1">
      <c r="A108" s="66" t="s">
        <v>55</v>
      </c>
      <c r="B108" s="66"/>
      <c r="C108" s="66"/>
      <c r="D108" s="18"/>
      <c r="E108" s="19"/>
      <c r="F108" s="19"/>
      <c r="G108" s="19"/>
    </row>
    <row r="109" spans="1:7" ht="30" customHeight="1">
      <c r="A109" s="70" t="s">
        <v>68</v>
      </c>
      <c r="B109" s="70"/>
      <c r="C109" s="70"/>
      <c r="D109" s="25">
        <v>210</v>
      </c>
      <c r="E109" s="19">
        <f>E111+E112+E113</f>
        <v>0</v>
      </c>
      <c r="F109" s="19">
        <f>F111+F112+F113</f>
        <v>0</v>
      </c>
      <c r="G109" s="19"/>
    </row>
    <row r="110" spans="1:7" ht="16.5" customHeight="1">
      <c r="A110" s="68" t="s">
        <v>40</v>
      </c>
      <c r="B110" s="69"/>
      <c r="C110" s="69"/>
      <c r="D110" s="26"/>
      <c r="E110" s="27"/>
      <c r="F110" s="27"/>
      <c r="G110" s="19"/>
    </row>
    <row r="111" spans="1:7" ht="16.5" customHeight="1">
      <c r="A111" s="66" t="s">
        <v>69</v>
      </c>
      <c r="B111" s="66"/>
      <c r="C111" s="66"/>
      <c r="D111" s="25">
        <v>211</v>
      </c>
      <c r="E111" s="19"/>
      <c r="F111" s="19"/>
      <c r="G111" s="19"/>
    </row>
    <row r="112" spans="1:7" ht="19.5" customHeight="1">
      <c r="A112" s="71" t="s">
        <v>70</v>
      </c>
      <c r="B112" s="71"/>
      <c r="C112" s="71"/>
      <c r="D112" s="25">
        <v>212</v>
      </c>
      <c r="E112" s="19"/>
      <c r="F112" s="19"/>
      <c r="G112" s="19"/>
    </row>
    <row r="113" spans="1:7" ht="32.25" customHeight="1">
      <c r="A113" s="66" t="s">
        <v>71</v>
      </c>
      <c r="B113" s="66"/>
      <c r="C113" s="66"/>
      <c r="D113" s="25">
        <v>213</v>
      </c>
      <c r="E113" s="19"/>
      <c r="F113" s="19"/>
      <c r="G113" s="19"/>
    </row>
    <row r="114" spans="1:7" ht="16.5" customHeight="1">
      <c r="A114" s="66" t="s">
        <v>72</v>
      </c>
      <c r="B114" s="66"/>
      <c r="C114" s="66"/>
      <c r="D114" s="25">
        <v>220</v>
      </c>
      <c r="E114" s="19">
        <f>E116+E117+E118+E119+E120+E121+E122+E124</f>
        <v>0</v>
      </c>
      <c r="F114" s="19">
        <f>F116+F117+F118+F119+F120+F121+F122+F124</f>
        <v>0</v>
      </c>
      <c r="G114" s="19"/>
    </row>
    <row r="115" spans="1:7" ht="16.5" customHeight="1">
      <c r="A115" s="66" t="s">
        <v>40</v>
      </c>
      <c r="B115" s="66"/>
      <c r="C115" s="66"/>
      <c r="D115" s="25"/>
      <c r="E115" s="19"/>
      <c r="F115" s="19"/>
      <c r="G115" s="19"/>
    </row>
    <row r="116" spans="1:7" ht="16.5" customHeight="1">
      <c r="A116" s="66" t="s">
        <v>73</v>
      </c>
      <c r="B116" s="66"/>
      <c r="C116" s="66"/>
      <c r="D116" s="25">
        <v>221</v>
      </c>
      <c r="E116" s="19"/>
      <c r="F116" s="19"/>
      <c r="G116" s="19"/>
    </row>
    <row r="117" spans="1:7" ht="16.5" customHeight="1">
      <c r="A117" s="66" t="s">
        <v>74</v>
      </c>
      <c r="B117" s="66"/>
      <c r="C117" s="66"/>
      <c r="D117" s="25">
        <v>222</v>
      </c>
      <c r="E117" s="19"/>
      <c r="F117" s="19"/>
      <c r="G117" s="19"/>
    </row>
    <row r="118" spans="1:7" ht="16.5" customHeight="1">
      <c r="A118" s="66" t="s">
        <v>75</v>
      </c>
      <c r="B118" s="66"/>
      <c r="C118" s="66"/>
      <c r="D118" s="25">
        <v>223</v>
      </c>
      <c r="E118" s="19"/>
      <c r="F118" s="19"/>
      <c r="G118" s="19"/>
    </row>
    <row r="119" spans="1:7" ht="32.25" customHeight="1">
      <c r="A119" s="66" t="s">
        <v>76</v>
      </c>
      <c r="B119" s="66"/>
      <c r="C119" s="66"/>
      <c r="D119" s="25">
        <v>224</v>
      </c>
      <c r="E119" s="19"/>
      <c r="F119" s="19"/>
      <c r="G119" s="19"/>
    </row>
    <row r="120" spans="1:7" ht="32.25" customHeight="1">
      <c r="A120" s="66" t="s">
        <v>77</v>
      </c>
      <c r="B120" s="66"/>
      <c r="C120" s="66"/>
      <c r="D120" s="25">
        <v>225</v>
      </c>
      <c r="E120" s="19">
        <v>0</v>
      </c>
      <c r="F120" s="19">
        <v>0</v>
      </c>
      <c r="G120" s="19"/>
    </row>
    <row r="121" spans="1:7" ht="16.5" customHeight="1">
      <c r="A121" s="66" t="s">
        <v>78</v>
      </c>
      <c r="B121" s="66"/>
      <c r="C121" s="66"/>
      <c r="D121" s="25">
        <v>226</v>
      </c>
      <c r="E121" s="19">
        <f>19009.84-19009.84</f>
        <v>0</v>
      </c>
      <c r="F121" s="19">
        <f>19009.84-19009.84</f>
        <v>0</v>
      </c>
      <c r="G121" s="19"/>
    </row>
    <row r="122" spans="1:7" ht="32.25" customHeight="1">
      <c r="A122" s="66" t="s">
        <v>79</v>
      </c>
      <c r="B122" s="66"/>
      <c r="C122" s="66"/>
      <c r="D122" s="25">
        <v>240</v>
      </c>
      <c r="E122" s="19"/>
      <c r="F122" s="19"/>
      <c r="G122" s="19"/>
    </row>
    <row r="123" spans="1:7" ht="16.5" customHeight="1">
      <c r="A123" s="66" t="s">
        <v>40</v>
      </c>
      <c r="B123" s="66"/>
      <c r="C123" s="66"/>
      <c r="D123" s="25"/>
      <c r="E123" s="19"/>
      <c r="F123" s="19"/>
      <c r="G123" s="19"/>
    </row>
    <row r="124" spans="1:7" ht="45.75" customHeight="1">
      <c r="A124" s="66" t="s">
        <v>80</v>
      </c>
      <c r="B124" s="66"/>
      <c r="C124" s="66"/>
      <c r="D124" s="25">
        <v>241</v>
      </c>
      <c r="E124" s="19"/>
      <c r="F124" s="19"/>
      <c r="G124" s="19"/>
    </row>
    <row r="125" spans="1:7" ht="19.5" customHeight="1">
      <c r="A125" s="66" t="s">
        <v>81</v>
      </c>
      <c r="B125" s="66"/>
      <c r="C125" s="66"/>
      <c r="D125" s="25">
        <v>260</v>
      </c>
      <c r="E125" s="19">
        <f>SUM(E127:E128)</f>
        <v>516504.37</v>
      </c>
      <c r="F125" s="19">
        <f>SUM(F127:F128)</f>
        <v>516504.37</v>
      </c>
      <c r="G125" s="19"/>
    </row>
    <row r="126" spans="1:7" ht="19.5" customHeight="1">
      <c r="A126" s="66" t="s">
        <v>40</v>
      </c>
      <c r="B126" s="66"/>
      <c r="C126" s="66"/>
      <c r="D126" s="25"/>
      <c r="E126" s="19"/>
      <c r="F126" s="19"/>
      <c r="G126" s="19"/>
    </row>
    <row r="127" spans="1:7" ht="32.25" customHeight="1">
      <c r="A127" s="66" t="s">
        <v>82</v>
      </c>
      <c r="B127" s="66"/>
      <c r="C127" s="66"/>
      <c r="D127" s="25">
        <v>262</v>
      </c>
      <c r="E127" s="19">
        <f>450000+345+66159.37</f>
        <v>516504.37</v>
      </c>
      <c r="F127" s="19">
        <f>450000+345+66159.37</f>
        <v>516504.37</v>
      </c>
      <c r="G127" s="19"/>
    </row>
    <row r="128" spans="1:7" ht="45.75" customHeight="1">
      <c r="A128" s="66" t="s">
        <v>83</v>
      </c>
      <c r="B128" s="66"/>
      <c r="C128" s="66"/>
      <c r="D128" s="25">
        <v>263</v>
      </c>
      <c r="E128" s="19"/>
      <c r="F128" s="19"/>
      <c r="G128" s="19"/>
    </row>
    <row r="129" spans="1:7" ht="19.5" customHeight="1">
      <c r="A129" s="66" t="s">
        <v>84</v>
      </c>
      <c r="B129" s="66"/>
      <c r="C129" s="66"/>
      <c r="D129" s="25">
        <v>290</v>
      </c>
      <c r="E129" s="19">
        <f>683.1+1660+62468.28</f>
        <v>64811.38</v>
      </c>
      <c r="F129" s="19">
        <f>683.1+1660+62468.28</f>
        <v>64811.38</v>
      </c>
      <c r="G129" s="19"/>
    </row>
    <row r="130" spans="1:7" ht="30.75" customHeight="1">
      <c r="A130" s="66" t="s">
        <v>85</v>
      </c>
      <c r="B130" s="66"/>
      <c r="C130" s="66"/>
      <c r="D130" s="25">
        <v>300</v>
      </c>
      <c r="E130" s="19"/>
      <c r="F130" s="19"/>
      <c r="G130" s="19"/>
    </row>
    <row r="131" spans="1:7" ht="16.5" customHeight="1">
      <c r="A131" s="68" t="s">
        <v>40</v>
      </c>
      <c r="B131" s="69"/>
      <c r="C131" s="69"/>
      <c r="D131" s="25"/>
      <c r="E131" s="19"/>
      <c r="F131" s="19"/>
      <c r="G131" s="19"/>
    </row>
    <row r="132" spans="1:7" ht="32.25" customHeight="1">
      <c r="A132" s="66" t="s">
        <v>86</v>
      </c>
      <c r="B132" s="66"/>
      <c r="C132" s="66"/>
      <c r="D132" s="25">
        <v>310</v>
      </c>
      <c r="E132" s="19"/>
      <c r="F132" s="19"/>
      <c r="G132" s="19"/>
    </row>
    <row r="133" spans="1:7" ht="32.25" customHeight="1">
      <c r="A133" s="66" t="s">
        <v>87</v>
      </c>
      <c r="B133" s="66"/>
      <c r="C133" s="66"/>
      <c r="D133" s="25">
        <v>320</v>
      </c>
      <c r="E133" s="19"/>
      <c r="F133" s="19"/>
      <c r="G133" s="19"/>
    </row>
    <row r="134" spans="1:7" ht="32.25" customHeight="1">
      <c r="A134" s="66" t="s">
        <v>88</v>
      </c>
      <c r="B134" s="66"/>
      <c r="C134" s="66"/>
      <c r="D134" s="25">
        <v>330</v>
      </c>
      <c r="E134" s="19"/>
      <c r="F134" s="19"/>
      <c r="G134" s="19"/>
    </row>
    <row r="135" spans="1:7" ht="28.5" customHeight="1">
      <c r="A135" s="66" t="s">
        <v>89</v>
      </c>
      <c r="B135" s="66"/>
      <c r="C135" s="66"/>
      <c r="D135" s="25">
        <v>340</v>
      </c>
      <c r="E135" s="19"/>
      <c r="F135" s="19"/>
      <c r="G135" s="19"/>
    </row>
    <row r="136" spans="1:7" ht="32.25" customHeight="1">
      <c r="A136" s="66" t="s">
        <v>91</v>
      </c>
      <c r="B136" s="66"/>
      <c r="C136" s="66"/>
      <c r="D136" s="25">
        <v>500</v>
      </c>
      <c r="E136" s="19"/>
      <c r="F136" s="19"/>
      <c r="G136" s="19"/>
    </row>
    <row r="137" spans="1:7" ht="16.5" customHeight="1">
      <c r="A137" s="66" t="s">
        <v>40</v>
      </c>
      <c r="B137" s="66"/>
      <c r="C137" s="66"/>
      <c r="D137" s="25"/>
      <c r="E137" s="19"/>
      <c r="F137" s="19"/>
      <c r="G137" s="19"/>
    </row>
    <row r="138" spans="1:7" ht="45.75" customHeight="1">
      <c r="A138" s="66" t="s">
        <v>92</v>
      </c>
      <c r="B138" s="66"/>
      <c r="C138" s="66"/>
      <c r="D138" s="25">
        <v>520</v>
      </c>
      <c r="E138" s="19"/>
      <c r="F138" s="19"/>
      <c r="G138" s="19"/>
    </row>
    <row r="139" spans="1:7" ht="32.25" customHeight="1">
      <c r="A139" s="66" t="s">
        <v>93</v>
      </c>
      <c r="B139" s="66"/>
      <c r="C139" s="66"/>
      <c r="D139" s="25">
        <v>530</v>
      </c>
      <c r="E139" s="19"/>
      <c r="F139" s="19"/>
      <c r="G139" s="19"/>
    </row>
    <row r="140" spans="1:7" ht="15.75" customHeight="1">
      <c r="A140" s="67" t="s">
        <v>94</v>
      </c>
      <c r="B140" s="67"/>
      <c r="C140" s="67"/>
      <c r="D140" s="28"/>
      <c r="E140" s="19"/>
      <c r="F140" s="19"/>
      <c r="G140" s="19"/>
    </row>
    <row r="141" spans="1:11" ht="28.5" customHeight="1">
      <c r="A141" s="66" t="s">
        <v>95</v>
      </c>
      <c r="B141" s="66"/>
      <c r="C141" s="66"/>
      <c r="D141" s="18" t="s">
        <v>53</v>
      </c>
      <c r="E141" s="19">
        <f>E98</f>
        <v>2694400</v>
      </c>
      <c r="F141" s="19">
        <f>F98</f>
        <v>2694400</v>
      </c>
      <c r="G141" s="19"/>
      <c r="K141" s="29" t="s">
        <v>96</v>
      </c>
    </row>
    <row r="142" spans="1:7" ht="27" customHeight="1">
      <c r="A142" s="8"/>
      <c r="B142" s="8"/>
      <c r="C142" s="8"/>
      <c r="D142" s="13"/>
      <c r="E142" s="30"/>
      <c r="F142" s="30"/>
      <c r="G142" s="44"/>
    </row>
    <row r="143" spans="1:7" ht="31.5" customHeight="1">
      <c r="A143" s="62" t="s">
        <v>103</v>
      </c>
      <c r="B143" s="62"/>
      <c r="C143" s="62"/>
      <c r="D143" s="62"/>
      <c r="E143" s="31"/>
      <c r="F143" s="63" t="s">
        <v>104</v>
      </c>
      <c r="G143" s="63"/>
    </row>
    <row r="144" spans="5:7" ht="15">
      <c r="E144" s="4" t="s">
        <v>3</v>
      </c>
      <c r="F144" s="64" t="s">
        <v>4</v>
      </c>
      <c r="G144" s="64"/>
    </row>
    <row r="145" spans="1:7" ht="23.25" customHeight="1">
      <c r="A145" s="62" t="s">
        <v>97</v>
      </c>
      <c r="B145" s="62"/>
      <c r="C145" s="62"/>
      <c r="D145" s="62"/>
      <c r="E145" s="31"/>
      <c r="F145" s="118" t="s">
        <v>104</v>
      </c>
      <c r="G145" s="118"/>
    </row>
    <row r="146" spans="1:7" ht="20.25" customHeight="1">
      <c r="A146" s="62" t="s">
        <v>98</v>
      </c>
      <c r="B146" s="62"/>
      <c r="C146" s="62"/>
      <c r="E146" s="4" t="s">
        <v>3</v>
      </c>
      <c r="F146" s="64" t="s">
        <v>4</v>
      </c>
      <c r="G146" s="64"/>
    </row>
    <row r="149" spans="1:3" ht="15">
      <c r="A149" s="65" t="s">
        <v>99</v>
      </c>
      <c r="B149" s="65"/>
      <c r="C149" s="65"/>
    </row>
  </sheetData>
  <sheetProtection/>
  <mergeCells count="153">
    <mergeCell ref="E1:G1"/>
    <mergeCell ref="A2:C2"/>
    <mergeCell ref="E2:G2"/>
    <mergeCell ref="A3:C3"/>
    <mergeCell ref="E3:G3"/>
    <mergeCell ref="A4:C4"/>
    <mergeCell ref="E4:G4"/>
    <mergeCell ref="B5:C5"/>
    <mergeCell ref="F5:G5"/>
    <mergeCell ref="B6:C6"/>
    <mergeCell ref="F6:G6"/>
    <mergeCell ref="A7:C7"/>
    <mergeCell ref="E7:G7"/>
    <mergeCell ref="A9:G9"/>
    <mergeCell ref="A10:G10"/>
    <mergeCell ref="A13:E13"/>
    <mergeCell ref="A16:C17"/>
    <mergeCell ref="A18:E19"/>
    <mergeCell ref="A20:C20"/>
    <mergeCell ref="A21:C21"/>
    <mergeCell ref="A22:C24"/>
    <mergeCell ref="D23:G23"/>
    <mergeCell ref="A25:C28"/>
    <mergeCell ref="D27:G27"/>
    <mergeCell ref="A30:G30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2:G42"/>
    <mergeCell ref="A43:E43"/>
    <mergeCell ref="F43:G43"/>
    <mergeCell ref="A44:E44"/>
    <mergeCell ref="F44:G44"/>
    <mergeCell ref="A45:E46"/>
    <mergeCell ref="F45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2"/>
    <mergeCell ref="A52:E52"/>
    <mergeCell ref="A53:E53"/>
    <mergeCell ref="F53:G53"/>
    <mergeCell ref="A54:E54"/>
    <mergeCell ref="F54:G54"/>
    <mergeCell ref="A55:E55"/>
    <mergeCell ref="F55:G56"/>
    <mergeCell ref="A56:E56"/>
    <mergeCell ref="A58:G58"/>
    <mergeCell ref="A59:C60"/>
    <mergeCell ref="D59:D60"/>
    <mergeCell ref="E59:E60"/>
    <mergeCell ref="F59:G59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F144:G144"/>
    <mergeCell ref="A133:C133"/>
    <mergeCell ref="A134:C134"/>
    <mergeCell ref="A135:C135"/>
    <mergeCell ref="A136:C136"/>
    <mergeCell ref="A137:C137"/>
    <mergeCell ref="A138:C138"/>
    <mergeCell ref="A145:D145"/>
    <mergeCell ref="F145:G145"/>
    <mergeCell ref="A146:C146"/>
    <mergeCell ref="F146:G146"/>
    <mergeCell ref="A149:C149"/>
    <mergeCell ref="A139:C139"/>
    <mergeCell ref="A140:C140"/>
    <mergeCell ref="A141:C141"/>
    <mergeCell ref="A143:D143"/>
    <mergeCell ref="F143:G143"/>
  </mergeCells>
  <printOptions/>
  <pageMargins left="0" right="0" top="0" bottom="0" header="0" footer="0"/>
  <pageSetup fitToHeight="0" fitToWidth="1" horizontalDpi="180" verticalDpi="18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2016-09-23T06:03:17Z</dcterms:modified>
  <cp:category/>
  <cp:version/>
  <cp:contentType/>
  <cp:contentStatus/>
</cp:coreProperties>
</file>